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2015" windowHeight="6180" activeTab="0"/>
  </bookViews>
  <sheets>
    <sheet name="Worksheet #4a, Results" sheetId="1" r:id="rId1"/>
    <sheet name="Worksheet #4b, Dissolved" sheetId="2" r:id="rId2"/>
    <sheet name="Worksheet #4c, Adsorbed" sheetId="3" r:id="rId3"/>
    <sheet name="Worksheet #4d, %Reduction" sheetId="4" r:id="rId4"/>
    <sheet name="Worksheet #4e, Statistical" sheetId="5" r:id="rId5"/>
  </sheets>
  <externalReferences>
    <externalReference r:id="rId8"/>
    <externalReference r:id="rId9"/>
    <externalReference r:id="rId10"/>
    <externalReference r:id="rId11"/>
  </externalReferences>
  <definedNames>
    <definedName name="KenLookup" localSheetId="1">'[4]Kendall_Dist'!$B$2:$H$47</definedName>
    <definedName name="KenLookup" localSheetId="2">'[3]Kendall_Dist'!$B$2:$H$47</definedName>
    <definedName name="KenLookup">'[1]Kendall_Dist'!$B$2:$H$47</definedName>
    <definedName name="KenN" localSheetId="1">'[4]Kendall_Dist'!$B$1:$H$1</definedName>
    <definedName name="KenN" localSheetId="2">'[3]Kendall_Dist'!$B$1:$H$1</definedName>
    <definedName name="KenN">'[1]Kendall_Dist'!$B$1:$H$1</definedName>
    <definedName name="KenS" localSheetId="1">'[4]Kendall_Dist'!$A$2:$A$47</definedName>
    <definedName name="KenS" localSheetId="2">'[3]Kendall_Dist'!$A$2:$A$47</definedName>
    <definedName name="KenS">'[1]Kendall_Dist'!$A$2:$A$47</definedName>
    <definedName name="_xlnm.Print_Area" localSheetId="0">'Worksheet #4a, Results'!$A$1:$D$58</definedName>
    <definedName name="_xlnm.Print_Area" localSheetId="1">'Worksheet #4b, Dissolved'!$A$1:$G$54</definedName>
    <definedName name="_xlnm.Print_Area" localSheetId="2">'Worksheet #4c, Adsorbed'!$A$1:$G$54</definedName>
    <definedName name="_xlnm.Print_Area" localSheetId="3">'Worksheet #4d, %Reduction'!$A$1:$F$38</definedName>
    <definedName name="_xlnm.Print_Area" localSheetId="4">'Worksheet #4e, Statistical'!$A$1:$AM$61</definedName>
  </definedNames>
  <calcPr fullCalcOnLoad="1"/>
</workbook>
</file>

<file path=xl/sharedStrings.xml><?xml version="1.0" encoding="utf-8"?>
<sst xmlns="http://schemas.openxmlformats.org/spreadsheetml/2006/main" count="340" uniqueCount="245">
  <si>
    <t>Worksheet #4a</t>
  </si>
  <si>
    <t>Plume Stability Evaluation Procedures and Results</t>
  </si>
  <si>
    <t>Facility Name and Location:</t>
  </si>
  <si>
    <t>Date Completed:</t>
  </si>
  <si>
    <t>Facility ID:</t>
  </si>
  <si>
    <t>Completed By:</t>
  </si>
  <si>
    <t>INSTRUCTIONS</t>
  </si>
  <si>
    <t>STEP 1</t>
  </si>
  <si>
    <t>Use this Worksheet 4a to show the final results of your mass balance and plume stability calculations.  Complete Worksheets</t>
  </si>
  <si>
    <r>
      <t>4b through 4e,</t>
    </r>
    <r>
      <rPr>
        <b/>
        <sz val="9"/>
        <color indexed="8"/>
        <rFont val="Times New Roman"/>
        <family val="1"/>
      </rPr>
      <t xml:space="preserve"> as applicable,</t>
    </r>
    <r>
      <rPr>
        <b/>
        <sz val="9"/>
        <rFont val="Times New Roman"/>
        <family val="1"/>
      </rPr>
      <t xml:space="preserve"> to ensure that your final conclusions regarding contaminant reduction are as</t>
    </r>
  </si>
  <si>
    <t>accurate as possible.</t>
  </si>
  <si>
    <t>Discuss groundwater fluctuations, biodegradation capacity, or other phenomena to support your conclusions</t>
  </si>
  <si>
    <t>regarding plume stability.  Discuss the source of data used and show applicable figures in Appendix B.</t>
  </si>
  <si>
    <t>STEP 2</t>
  </si>
  <si>
    <t>Check the worksheet(s) below that apply to the site:</t>
  </si>
  <si>
    <t>_____ Worksheet 4a: Plume Stability Results (this page)</t>
  </si>
  <si>
    <t>_____ Worksheet 4b: Mass Calculations for Dissolved Phase</t>
  </si>
  <si>
    <t>_____ Worksheet 4c: Mass Calculations for Adsorbed Phase</t>
  </si>
  <si>
    <t>_____ Worksheet 4d: Percent of Average Decrease of Dissolved Contaminant Concentrations</t>
  </si>
  <si>
    <t>_____ Worksheet 4e: Statistical Evaluation of Plume Stability</t>
  </si>
  <si>
    <t>STEP 3</t>
  </si>
  <si>
    <t xml:space="preserve">     Discuss the results of each Worksheet (4b through 4e) as they relate to your Tier 2 Risk Assessment and</t>
  </si>
  <si>
    <t xml:space="preserve"> plume stability in each medium.</t>
  </si>
  <si>
    <t>Concentration Map at TIME=INITIAL</t>
  </si>
  <si>
    <t>3. If you use this spreadsheet to solve the equations, enter your site-specific data in the unshaded cells below.</t>
  </si>
  <si>
    <t>7. If you are manually calculating mass, use the equations below.</t>
  </si>
  <si>
    <t>EQUATIONS</t>
  </si>
  <si>
    <t>GW: FINAL % REDUCTION (+) OR INCREASE (-) shown below</t>
  </si>
  <si>
    <t>GW Area "A"</t>
  </si>
  <si>
    <t>Enter Plume Length                    below (feet)</t>
  </si>
  <si>
    <t>Enter Plume Width                     below (feet)</t>
  </si>
  <si>
    <t>Enter Average Conc. below (mg/L)</t>
  </si>
  <si>
    <t>Enter Porosity</t>
  </si>
  <si>
    <t>Mass in Dissolved Phase shown below (kg)</t>
  </si>
  <si>
    <t>GW Area "B"</t>
  </si>
  <si>
    <t>Enter Plume Thickness               below (feet)</t>
  </si>
  <si>
    <t>GW Area "C"</t>
  </si>
  <si>
    <t>TIME=END:                                  TOTAL MASS IN DISSOLVED PHASE SHOWN BELOW (kg):</t>
  </si>
  <si>
    <t>Constituent(s) Evaluated: _________________________</t>
  </si>
  <si>
    <t>Example of Adsorbed Phase</t>
  </si>
  <si>
    <t>6. The FINAL PERCENT REDUCTION (+) OR INCREASE ( - ) of mass is shown in the cell below.</t>
  </si>
  <si>
    <t>UMC, Unit Mass Conversion = (28320 cm^3/ft^3)(1kg/1000g)(1g/1000mg)(1kg/1000g)</t>
  </si>
  <si>
    <t>FINAL RESULTS OF SOIL MASS REDUCTION OR INCREASE</t>
  </si>
  <si>
    <t>MASS SUMMARY (kg)</t>
  </si>
  <si>
    <t>Total Mass in Soil at Time = INITIAL (kg)</t>
  </si>
  <si>
    <t>Total Mass in Soil at Time = END (kg)</t>
  </si>
  <si>
    <t>Soil Area "A"</t>
  </si>
  <si>
    <r>
      <t xml:space="preserve">Enter Plume Thickness               below (feet) </t>
    </r>
    <r>
      <rPr>
        <b/>
        <sz val="14"/>
        <rFont val="Times New Roman"/>
        <family val="1"/>
      </rPr>
      <t>*</t>
    </r>
  </si>
  <si>
    <t>Enter Average Conc. below (mg/kg)</t>
  </si>
  <si>
    <t>Bulk Density                          (g/cm^3)</t>
  </si>
  <si>
    <t>Mass in Adsorbed Phase shown below (kg)</t>
  </si>
  <si>
    <t>Soil Area "B"</t>
  </si>
  <si>
    <t>Soil Area "C"</t>
  </si>
  <si>
    <t>TIME=INITIAL:                                  TOTAL MASS IN Adsorbed PHASE SHOWN BELOW (kg):</t>
  </si>
  <si>
    <t>TIME=END:                                  TOTAL MASS IN ADSORBED PHASE SHOWN BELOW (kg):</t>
  </si>
  <si>
    <t>WORKSHEET #4d</t>
  </si>
  <si>
    <t>Determining Percent Decrease in Dissolved Concentrations</t>
  </si>
  <si>
    <r>
      <t>INSTRUCTIONS:</t>
    </r>
    <r>
      <rPr>
        <sz val="9"/>
        <rFont val="Times New Roman"/>
        <family val="0"/>
      </rPr>
      <t xml:space="preserve"> Example of Calculating Percent Reduction of Dissolved Contamination Across a Site. Enter your data in the UNSHADED cells</t>
    </r>
  </si>
  <si>
    <t>Enter Well # below</t>
  </si>
  <si>
    <t>Enter Concentration at Time 1 (= baseline concentration)</t>
  </si>
  <si>
    <t>Enter Concentration at      Time 2</t>
  </si>
  <si>
    <t>Enter Concentration at                     Time 3</t>
  </si>
  <si>
    <t>Enter Concentration at      Time 4</t>
  </si>
  <si>
    <t>MW-1</t>
  </si>
  <si>
    <t>MW-2</t>
  </si>
  <si>
    <t>MW-3</t>
  </si>
  <si>
    <t>MW-4</t>
  </si>
  <si>
    <t xml:space="preserve">ENTER TOTAL # OF WELLS LISTED ABOVE </t>
  </si>
  <si>
    <t>TOTAL CONCENTRATION                                   OF ALL WELLS</t>
  </si>
  <si>
    <t>AVERAGE CONCENTRATION                             OF ALL WELLS</t>
  </si>
  <si>
    <t>TOTAL AVERAGE CONCENTRATION</t>
  </si>
  <si>
    <t>AVERAGE % REDUCTION</t>
  </si>
  <si>
    <r>
      <t>FORMULAS:</t>
    </r>
    <r>
      <rPr>
        <i/>
        <sz val="10"/>
        <rFont val="Times New Roman"/>
        <family val="1"/>
      </rPr>
      <t xml:space="preserve">  AVERAGE % REDUCTION = (concentration average at TIME=1)- (concentration average at TIME=2)</t>
    </r>
  </si>
  <si>
    <t>A-64</t>
  </si>
  <si>
    <t>WORKSHEET #4e: STATISTICAL  EVALUATION OF PLUME STABILITY</t>
  </si>
  <si>
    <r>
      <t xml:space="preserve">WORKSHEET #4e: STATISTICAL  EVALUATION OF PLUME STABILITY, </t>
    </r>
    <r>
      <rPr>
        <b/>
        <i/>
        <sz val="12"/>
        <color indexed="8"/>
        <rFont val="Times New Roman"/>
        <family val="0"/>
      </rPr>
      <t>continued</t>
    </r>
  </si>
  <si>
    <r>
      <t xml:space="preserve">                  WORKSHEET #4e: STATISTICAL  EVALUATION OF PLUME STABILITY, </t>
    </r>
    <r>
      <rPr>
        <b/>
        <i/>
        <sz val="12"/>
        <color indexed="8"/>
        <rFont val="Times New Roman"/>
        <family val="0"/>
      </rPr>
      <t>continued</t>
    </r>
  </si>
  <si>
    <t>Site Name:</t>
  </si>
  <si>
    <t xml:space="preserve">   Date Completed:</t>
  </si>
  <si>
    <t>HISTORICAL GROUNDWATER DATABASE</t>
  </si>
  <si>
    <t>SUMMARY OF RESULTS:  GROUNDWATER PLUME STABILITY CONDITION</t>
  </si>
  <si>
    <t>ADEQUACY OF DATABASE FOR TREND ANALYSIS</t>
  </si>
  <si>
    <r>
      <t>INSTRUCTIONS:</t>
    </r>
    <r>
      <rPr>
        <sz val="10"/>
        <rFont val="Times New Roman"/>
        <family val="0"/>
      </rPr>
      <t xml:space="preserve"> </t>
    </r>
  </si>
  <si>
    <r>
      <t>Instructions:</t>
    </r>
    <r>
      <rPr>
        <sz val="10"/>
        <rFont val="Times New Roman"/>
        <family val="0"/>
      </rPr>
      <t xml:space="preserve">  This form can be used to characterize a groundwater plume as either stable, diminishing, or expanding based </t>
    </r>
  </si>
  <si>
    <t xml:space="preserve"> Record results of statistical trend analysis for each monitoring well located inside plume area.</t>
  </si>
  <si>
    <t xml:space="preserve">on concentration trends.  For meaningful results, the historical database should include four or more groundwater sampling </t>
  </si>
  <si>
    <t>The Mann-Kendall statistic can be used to define the stability condition of a groundwater plume (i.e., stable, diminishing or</t>
  </si>
  <si>
    <t>Provide a brief discussion regarding significance of findings.</t>
  </si>
  <si>
    <t>events at two or more monitoring wells located inside the plume area.  Evaluate database in space provided and indicate</t>
  </si>
  <si>
    <t>expanding) based on concentration trends at individual wells.  For each monitoring well located in plume area for which 4</t>
  </si>
  <si>
    <r>
      <t>selected action (</t>
    </r>
    <r>
      <rPr>
        <sz val="10"/>
        <rFont val="Wingdings"/>
        <family val="0"/>
      </rPr>
      <t>x</t>
    </r>
    <r>
      <rPr>
        <sz val="10"/>
        <rFont val="Times New Roman"/>
        <family val="1"/>
      </rPr>
      <t>).</t>
    </r>
    <r>
      <rPr>
        <b/>
        <i/>
        <sz val="10"/>
        <rFont val="Times New Roman"/>
        <family val="1"/>
      </rPr>
      <t xml:space="preserve">  Warning: This Worksheet #4e may not be useful for fluctuating concentration trends.  It may be</t>
    </r>
  </si>
  <si>
    <t>or more independent sampling events are available, follow the steps described below.  Complete a separate form for each well.</t>
  </si>
  <si>
    <t>RESULTS OF MANN-KENDALL ANALYSIS</t>
  </si>
  <si>
    <t>more useful to rely on mass balance Worksheets #4a and #4b, and hydrographs such as that shown in Figure B-6</t>
  </si>
  <si>
    <t>to evaluate plume stability.</t>
  </si>
  <si>
    <r>
      <t>q</t>
    </r>
    <r>
      <rPr>
        <b/>
        <sz val="10"/>
        <rFont val="Times New Roman"/>
        <family val="0"/>
      </rPr>
      <t>Sufficient Data Available:</t>
    </r>
    <r>
      <rPr>
        <sz val="10"/>
        <rFont val="Times New Roman"/>
        <family val="0"/>
      </rPr>
      <t xml:space="preserve"> Four or more independent samples (i.e., different sampling dates) are available from each</t>
    </r>
  </si>
  <si>
    <r>
      <t>Step 1:  Well Data:</t>
    </r>
    <r>
      <rPr>
        <sz val="10"/>
        <rFont val="Times New Roman"/>
        <family val="1"/>
      </rPr>
      <t xml:space="preserve">  Enter Well ID No. and total BTEXN concentrations for each sampling event (i.e. data from page 1 of 3).</t>
    </r>
  </si>
  <si>
    <t xml:space="preserve">      well in plume area:</t>
  </si>
  <si>
    <t>Include only events for which numeric or ND values are available.  Do not include Not Sampled (NS) or PSH events.</t>
  </si>
  <si>
    <t>No. of</t>
  </si>
  <si>
    <t>Mann-</t>
  </si>
  <si>
    <r>
      <t xml:space="preserve">   '</t>
    </r>
    <r>
      <rPr>
        <i/>
        <sz val="10"/>
        <rFont val="Times New Roman"/>
        <family val="0"/>
      </rPr>
      <t>Complete one Statistical Analysis Worksheet (page 2 of 3) for each monitoring well in plume to evaluate trends in</t>
    </r>
  </si>
  <si>
    <r>
      <t>Step 2:  Data Comparisons:</t>
    </r>
    <r>
      <rPr>
        <sz val="10"/>
        <rFont val="Times New Roman"/>
        <family val="1"/>
      </rPr>
      <t xml:space="preserve">  Complete Row 1, comparing the results of Events 2, 3 etc. to Event 1, as follows:</t>
    </r>
  </si>
  <si>
    <t>Sampling</t>
  </si>
  <si>
    <t>Kendall</t>
  </si>
  <si>
    <r>
      <t xml:space="preserve">            </t>
    </r>
    <r>
      <rPr>
        <i/>
        <sz val="10"/>
        <rFont val="Times New Roman"/>
        <family val="0"/>
      </rPr>
      <t>sampling data.  Record results for all wells on Summary Worksheet (page 3 of 3).</t>
    </r>
  </si>
  <si>
    <t xml:space="preserve">            l  Concentration of Event x &gt; Event 1:  Enter 1</t>
  </si>
  <si>
    <t>Well ID.</t>
  </si>
  <si>
    <t>Events</t>
  </si>
  <si>
    <t>Statistic, S</t>
  </si>
  <si>
    <t>Plume Trend</t>
  </si>
  <si>
    <r>
      <t>q</t>
    </r>
    <r>
      <rPr>
        <b/>
        <sz val="10"/>
        <rFont val="Times New Roman"/>
        <family val="0"/>
      </rPr>
      <t>Insufficient Data Available:</t>
    </r>
    <r>
      <rPr>
        <sz val="10"/>
        <rFont val="Times New Roman"/>
        <family val="0"/>
      </rPr>
      <t xml:space="preserve"> Fewer than 4 independent samples are available from each well.</t>
    </r>
  </si>
  <si>
    <t xml:space="preserve">            l  Concentration of Event x = Event 1:  Enter 0</t>
  </si>
  <si>
    <r>
      <t xml:space="preserve">   '</t>
    </r>
    <r>
      <rPr>
        <i/>
        <sz val="10"/>
        <rFont val="Times New Roman"/>
        <family val="0"/>
      </rPr>
      <t xml:space="preserve">Select action:    </t>
    </r>
    <r>
      <rPr>
        <sz val="10"/>
        <rFont val="Wingdings"/>
        <family val="0"/>
      </rPr>
      <t>q</t>
    </r>
    <r>
      <rPr>
        <i/>
        <sz val="10"/>
        <rFont val="Times New Roman"/>
        <family val="0"/>
      </rPr>
      <t xml:space="preserve">  Conduct additional groundwater monitoring and re-evaluate,    OR</t>
    </r>
  </si>
  <si>
    <t xml:space="preserve">            l  Concentration of Event x &lt; Event 1:  Enter -1</t>
  </si>
  <si>
    <r>
      <t xml:space="preserve">                                         </t>
    </r>
    <r>
      <rPr>
        <sz val="10"/>
        <rFont val="Wingdings"/>
        <family val="0"/>
      </rPr>
      <t>q</t>
    </r>
    <r>
      <rPr>
        <sz val="10"/>
        <rFont val="Times New Roman"/>
        <family val="1"/>
      </rPr>
      <t xml:space="preserve">   </t>
    </r>
    <r>
      <rPr>
        <i/>
        <sz val="10"/>
        <rFont val="Times New Roman"/>
        <family val="0"/>
      </rPr>
      <t>Assume expanding plume condition and proceed with risk-based site evaluation</t>
    </r>
  </si>
  <si>
    <t>Complete all Rows in same manner until all sampling events are complete.  Sum the right</t>
  </si>
  <si>
    <t>HISTORICAL GROUNDWATER MONITORING DATA</t>
  </si>
  <si>
    <t>hand column down to get TOTAL sum.  This TOTAL value represents Mann-Kendall Statistic "S" for the data from this well.</t>
  </si>
  <si>
    <r>
      <t>Instructions:</t>
    </r>
    <r>
      <rPr>
        <sz val="10"/>
        <rFont val="Times New Roman"/>
        <family val="0"/>
      </rPr>
      <t xml:space="preserve">  In spaces provided below, record historical groundwater monitoring results for wells located inside plume.</t>
    </r>
  </si>
  <si>
    <r>
      <t>Step 4:  Results:</t>
    </r>
    <r>
      <rPr>
        <sz val="10"/>
        <rFont val="Times New Roman"/>
        <family val="1"/>
      </rPr>
      <t xml:space="preserve">  Use Confidence Level Chart to determine % confidence in plume trend based on S value &amp; number of </t>
    </r>
  </si>
  <si>
    <t>area.  Do not include upgradient wells or background wells in this stability evaluation.</t>
  </si>
  <si>
    <t>sampling events.</t>
  </si>
  <si>
    <t>WELL ID:</t>
  </si>
  <si>
    <t>MANN-KENDALL ANALYSIS OF PLUME</t>
  </si>
  <si>
    <t xml:space="preserve">                               </t>
  </si>
  <si>
    <t xml:space="preserve">Sampling </t>
  </si>
  <si>
    <t xml:space="preserve">  Well  ID  No:</t>
  </si>
  <si>
    <r>
      <t>NOTES:</t>
    </r>
    <r>
      <rPr>
        <sz val="10"/>
        <rFont val="Times New Roman"/>
        <family val="0"/>
      </rPr>
      <t xml:space="preserve">  Plume Trend: Stable, Potentially Diminishing, Diminishing,</t>
    </r>
  </si>
  <si>
    <t>Event</t>
  </si>
  <si>
    <t>Date</t>
  </si>
  <si>
    <t>Total BTEXN Conc. (mg/L)</t>
  </si>
  <si>
    <t>Total BTEXN (mg/L)</t>
  </si>
  <si>
    <t>Event 1</t>
  </si>
  <si>
    <t>Event 2</t>
  </si>
  <si>
    <t>Event 3</t>
  </si>
  <si>
    <t>Event 4</t>
  </si>
  <si>
    <t>Event 5</t>
  </si>
  <si>
    <t>Event 6</t>
  </si>
  <si>
    <t>Event 7</t>
  </si>
  <si>
    <t>Event 8</t>
  </si>
  <si>
    <t>Event 9</t>
  </si>
  <si>
    <t>Event 10</t>
  </si>
  <si>
    <t>Sum Rows</t>
  </si>
  <si>
    <t xml:space="preserve">                  Potentially Expanding, or Expanding as determined from</t>
  </si>
  <si>
    <t xml:space="preserve">                  Confidence Level Chart.</t>
  </si>
  <si>
    <r>
      <t xml:space="preserve">Row 1: </t>
    </r>
    <r>
      <rPr>
        <i/>
        <sz val="8.5"/>
        <rFont val="Times New Roman"/>
        <family val="1"/>
      </rPr>
      <t>Compare to Event 1:</t>
    </r>
  </si>
  <si>
    <r>
      <t xml:space="preserve">Row 2: </t>
    </r>
    <r>
      <rPr>
        <i/>
        <sz val="8.5"/>
        <rFont val="Times New Roman"/>
        <family val="1"/>
      </rPr>
      <t>Compare to Event 2:</t>
    </r>
  </si>
  <si>
    <r>
      <t xml:space="preserve">Row 3: </t>
    </r>
    <r>
      <rPr>
        <i/>
        <sz val="8.5"/>
        <rFont val="Times New Roman"/>
        <family val="1"/>
      </rPr>
      <t>Compare to Event 3:</t>
    </r>
  </si>
  <si>
    <r>
      <t xml:space="preserve">Row 4: </t>
    </r>
    <r>
      <rPr>
        <i/>
        <sz val="8.5"/>
        <rFont val="Times New Roman"/>
        <family val="1"/>
      </rPr>
      <t>Compare to Event 4:</t>
    </r>
  </si>
  <si>
    <r>
      <t xml:space="preserve">Row 5: </t>
    </r>
    <r>
      <rPr>
        <i/>
        <sz val="8.5"/>
        <rFont val="Times New Roman"/>
        <family val="1"/>
      </rPr>
      <t>Compare to Event 5:</t>
    </r>
  </si>
  <si>
    <t>DISCUSSION</t>
  </si>
  <si>
    <r>
      <t xml:space="preserve">Row 6: </t>
    </r>
    <r>
      <rPr>
        <i/>
        <sz val="8.5"/>
        <rFont val="Times New Roman"/>
        <family val="1"/>
      </rPr>
      <t>Compare to Event 6:</t>
    </r>
  </si>
  <si>
    <r>
      <t xml:space="preserve">Row 7: </t>
    </r>
    <r>
      <rPr>
        <i/>
        <sz val="8.5"/>
        <rFont val="Times New Roman"/>
        <family val="1"/>
      </rPr>
      <t>Compare to Event 7:</t>
    </r>
  </si>
  <si>
    <t xml:space="preserve">  Discuss consistency of findings among wells, conclusion regarding total plume stability condition, need for</t>
  </si>
  <si>
    <r>
      <t xml:space="preserve">Row 8: </t>
    </r>
    <r>
      <rPr>
        <i/>
        <sz val="8.5"/>
        <rFont val="Times New Roman"/>
        <family val="1"/>
      </rPr>
      <t>Compare to Event 8:</t>
    </r>
  </si>
  <si>
    <t xml:space="preserve">  further evaluation, etc.</t>
  </si>
  <si>
    <r>
      <t xml:space="preserve">Row 9: </t>
    </r>
    <r>
      <rPr>
        <i/>
        <sz val="8.5"/>
        <rFont val="Times New Roman"/>
        <family val="1"/>
      </rPr>
      <t>Compare to Event 9:</t>
    </r>
  </si>
  <si>
    <t>Mann-Kendall Statistic (S) = TOTAL</t>
  </si>
  <si>
    <r>
      <t>Notes:</t>
    </r>
    <r>
      <rPr>
        <sz val="8"/>
        <rFont val="Times New Roman"/>
        <family val="1"/>
      </rPr>
      <t xml:space="preserve">  ND = Not detected;  NS = Not sampled;  PSH = Phase-separated hydrocarbon present.</t>
    </r>
  </si>
  <si>
    <t>CHARACTERIZATION OF GROUNDWATER PLUME BASED ON DATA FROM THIS WELL</t>
  </si>
  <si>
    <t>Use the Confidence Level Chart with the Mann-Kendall Statistic computed above (S) and the number of sampling events to estimate</t>
  </si>
  <si>
    <t>confidence level in the presence of a plume trend (i.e., expanding plume or diminishing plume):</t>
  </si>
  <si>
    <t>Confidence Level Chart</t>
  </si>
  <si>
    <t>Stability Evaluation Results</t>
  </si>
  <si>
    <t xml:space="preserve">S </t>
  </si>
  <si>
    <t>Total No. of Sampling Events</t>
  </si>
  <si>
    <r>
      <t>q</t>
    </r>
    <r>
      <rPr>
        <sz val="9"/>
        <rFont val="Times New Roman"/>
        <family val="1"/>
      </rPr>
      <t xml:space="preserve">  </t>
    </r>
    <r>
      <rPr>
        <b/>
        <sz val="9"/>
        <rFont val="Times New Roman"/>
        <family val="0"/>
      </rPr>
      <t>No Trend Indicated</t>
    </r>
    <r>
      <rPr>
        <sz val="9"/>
        <rFont val="Times New Roman"/>
        <family val="1"/>
      </rPr>
      <t xml:space="preserve">    Stable Plume</t>
    </r>
  </si>
  <si>
    <t>Value</t>
  </si>
  <si>
    <r>
      <t>"</t>
    </r>
    <r>
      <rPr>
        <sz val="10"/>
        <rFont val="Times New Roman"/>
        <family val="1"/>
      </rPr>
      <t>1</t>
    </r>
  </si>
  <si>
    <r>
      <t>q</t>
    </r>
    <r>
      <rPr>
        <sz val="10"/>
        <rFont val="Times New Roman"/>
        <family val="1"/>
      </rPr>
      <t xml:space="preserve">  </t>
    </r>
    <r>
      <rPr>
        <b/>
        <sz val="9"/>
        <rFont val="Times New Roman"/>
        <family val="1"/>
      </rPr>
      <t>Trend May Be Present*</t>
    </r>
    <r>
      <rPr>
        <sz val="8"/>
        <rFont val="Times New Roman"/>
        <family val="1"/>
      </rPr>
      <t xml:space="preserve"> (70%</t>
    </r>
    <r>
      <rPr>
        <u val="single"/>
        <sz val="9"/>
        <rFont val="Times New Roman"/>
        <family val="1"/>
      </rPr>
      <t>&lt;</t>
    </r>
    <r>
      <rPr>
        <sz val="8"/>
        <rFont val="Times New Roman"/>
        <family val="1"/>
      </rPr>
      <t>Confidence&lt;90%):</t>
    </r>
  </si>
  <si>
    <r>
      <t>"</t>
    </r>
    <r>
      <rPr>
        <sz val="10"/>
        <rFont val="Times New Roman"/>
        <family val="1"/>
      </rPr>
      <t>2</t>
    </r>
  </si>
  <si>
    <t>No Trend</t>
  </si>
  <si>
    <r>
      <t>q</t>
    </r>
    <r>
      <rPr>
        <sz val="9"/>
        <rFont val="Times New Roman"/>
        <family val="1"/>
      </rPr>
      <t xml:space="preserve">  S&lt;0            Potentially Diminishing Plume</t>
    </r>
  </si>
  <si>
    <r>
      <t>"</t>
    </r>
    <r>
      <rPr>
        <sz val="10"/>
        <rFont val="Times New Roman"/>
        <family val="1"/>
      </rPr>
      <t>3</t>
    </r>
  </si>
  <si>
    <t>Indicated</t>
  </si>
  <si>
    <r>
      <t>q</t>
    </r>
    <r>
      <rPr>
        <sz val="9"/>
        <rFont val="Times New Roman"/>
        <family val="1"/>
      </rPr>
      <t xml:space="preserve">  S&gt;0            Potentially Expanding Plume</t>
    </r>
  </si>
  <si>
    <t>"4</t>
  </si>
  <si>
    <t>"5</t>
  </si>
  <si>
    <r>
      <t>q</t>
    </r>
    <r>
      <rPr>
        <sz val="10"/>
        <rFont val="Times New Roman"/>
        <family val="1"/>
      </rPr>
      <t xml:space="preserve">  </t>
    </r>
    <r>
      <rPr>
        <b/>
        <sz val="10"/>
        <rFont val="Times New Roman"/>
        <family val="0"/>
      </rPr>
      <t>Trend Is Present</t>
    </r>
    <r>
      <rPr>
        <sz val="10"/>
        <rFont val="Times New Roman"/>
        <family val="0"/>
      </rPr>
      <t xml:space="preserve"> </t>
    </r>
    <r>
      <rPr>
        <sz val="8"/>
        <rFont val="Times New Roman"/>
        <family val="1"/>
      </rPr>
      <t>(</t>
    </r>
    <r>
      <rPr>
        <u val="single"/>
        <sz val="8"/>
        <rFont val="Times New Roman"/>
        <family val="1"/>
      </rPr>
      <t>&gt;</t>
    </r>
    <r>
      <rPr>
        <sz val="8"/>
        <rFont val="Times New Roman"/>
        <family val="1"/>
      </rPr>
      <t>90% Confidence)</t>
    </r>
  </si>
  <si>
    <t>"6</t>
  </si>
  <si>
    <t>Trend May</t>
  </si>
  <si>
    <r>
      <t>q</t>
    </r>
    <r>
      <rPr>
        <sz val="9"/>
        <rFont val="Times New Roman"/>
        <family val="1"/>
      </rPr>
      <t xml:space="preserve">  S&lt;0            Diminishing Plume</t>
    </r>
  </si>
  <si>
    <t>"7</t>
  </si>
  <si>
    <t>Be Present</t>
  </si>
  <si>
    <r>
      <t>q</t>
    </r>
    <r>
      <rPr>
        <sz val="9"/>
        <rFont val="Times New Roman"/>
        <family val="1"/>
      </rPr>
      <t xml:space="preserve">  S&gt;0            Expanding Plume</t>
    </r>
  </si>
  <si>
    <t>"8</t>
  </si>
  <si>
    <r>
      <t>(70%</t>
    </r>
    <r>
      <rPr>
        <b/>
        <u val="single"/>
        <sz val="10"/>
        <rFont val="Times New Roman"/>
        <family val="0"/>
      </rPr>
      <t>&lt;</t>
    </r>
    <r>
      <rPr>
        <b/>
        <sz val="10"/>
        <rFont val="Times New Roman"/>
        <family val="0"/>
      </rPr>
      <t>Conf.90%)</t>
    </r>
  </si>
  <si>
    <t>"9</t>
  </si>
  <si>
    <t>"10</t>
  </si>
  <si>
    <r>
      <t>*</t>
    </r>
    <r>
      <rPr>
        <i/>
        <sz val="8"/>
        <rFont val="Times New Roman"/>
        <family val="1"/>
      </rPr>
      <t>Trend May Be Present:</t>
    </r>
    <r>
      <rPr>
        <sz val="8"/>
        <rFont val="Times New Roman"/>
        <family val="1"/>
      </rPr>
      <t xml:space="preserve">  For this case, additional monitoring</t>
    </r>
  </si>
  <si>
    <t>"11</t>
  </si>
  <si>
    <t>Trend is Present</t>
  </si>
  <si>
    <t>data is required to confirm presence of trend.  To proceed with</t>
  </si>
  <si>
    <t>"12</t>
  </si>
  <si>
    <t>(&gt;90% Confidence)</t>
  </si>
  <si>
    <t>RBCA evaluation, assume stable plume for S&lt;0 and assume</t>
  </si>
  <si>
    <t>"13</t>
  </si>
  <si>
    <t>expanding plume for S&gt;0.</t>
  </si>
  <si>
    <t>"14</t>
  </si>
  <si>
    <t>A-65</t>
  </si>
  <si>
    <t>"15</t>
  </si>
  <si>
    <t>A-66</t>
  </si>
  <si>
    <t>A-67</t>
  </si>
  <si>
    <r>
      <t xml:space="preserve">Example Ellipse Method of Mass Calculations for Initial and Ending Dissolved Phase </t>
    </r>
    <r>
      <rPr>
        <b/>
        <i/>
        <sz val="10"/>
        <rFont val="Times New Roman"/>
        <family val="1"/>
      </rPr>
      <t>(TPH contoured to the 1 ug/L line)</t>
    </r>
  </si>
  <si>
    <t xml:space="preserve">Facility Name and Location: </t>
  </si>
  <si>
    <t xml:space="preserve">Date Completed:  </t>
  </si>
  <si>
    <t xml:space="preserve">Facility and Release ID: </t>
  </si>
  <si>
    <t>Person Completing this Worksheet:</t>
  </si>
  <si>
    <t>Outermost Contour Line, mg/L:</t>
  </si>
  <si>
    <t>1. Evaluate applicable, appropriate and representative individual and/or combined constituents (e.g., benzene, total BTEXN, TPH, other) that, for example, exceed Tier 1 criteria or MCLs.</t>
  </si>
  <si>
    <t>2. Construct site-specific GW contamination concentrations contour maps, like the example shown, for initial and ending times.   Divide the map into discrete sections or "areas" and calculate the mass in each area, for each time interval, as shown.</t>
  </si>
  <si>
    <t>4. Calculate the total mass in the dissolved phase, in each area, at TIME = INITIAL. Then, calculate the total mass in the dissolved phase, in each area, for TIME = END.  Identify your INITIAL and ENDING times.</t>
  </si>
  <si>
    <t>5. The plume is stable if the ending mass is the same or similar to the initial mass.  The plume is decreasing if the ending mass is less than the initial mass.</t>
  </si>
  <si>
    <t>6. The FINAL PERCENT REDUCTION (+) or INCREASE ( - ) of mass is shown.</t>
  </si>
  <si>
    <t xml:space="preserve">Mass Area(A) = (thickness of plume in Area A, ft)((Length Area A/2)(Width Area A/2)*3.14)(ave conc in Area A, mg/L)(total porosity)(UMC) </t>
  </si>
  <si>
    <t>Mass Area(B) = (thickness of plume in Area B, ft)((Length Area B/2)(Width Area B/2)*3.14))-(Length Area A/2)(Width Area A/2)*3.14)(ave. concen. Area B, mg/L)(total porosity)(UMC)</t>
  </si>
  <si>
    <t>Mass Area(C) = (thickness of plume in Area C, ft)((Length Area C/2)(Width Area C/2)*3.14))-(Length Area B/2)(Width Area B/2)*3.14)(ave. concen. Area C, mg/L)(total porosity)(UMC)</t>
  </si>
  <si>
    <r>
      <t>Unit Mass Conversion = (1000 L/m</t>
    </r>
    <r>
      <rPr>
        <vertAlign val="superscript"/>
        <sz val="10"/>
        <rFont val="Times New Roman"/>
        <family val="1"/>
      </rPr>
      <t>3</t>
    </r>
    <r>
      <rPr>
        <sz val="10"/>
        <rFont val="Times New Roman"/>
        <family val="1"/>
      </rPr>
      <t>)(0.02832 m^3/ft</t>
    </r>
    <r>
      <rPr>
        <vertAlign val="superscript"/>
        <sz val="10"/>
        <rFont val="Times New Roman"/>
        <family val="1"/>
      </rPr>
      <t>3</t>
    </r>
    <r>
      <rPr>
        <sz val="10"/>
        <rFont val="Times New Roman"/>
        <family val="1"/>
      </rPr>
      <t>)(1g/1000mg)(1kg/1000g)</t>
    </r>
  </si>
  <si>
    <t xml:space="preserve">TIME = INITIAL  </t>
  </si>
  <si>
    <r>
      <t xml:space="preserve">Enter Plume Thickness               below (feet) </t>
    </r>
    <r>
      <rPr>
        <b/>
        <sz val="10"/>
        <rFont val="Times New Roman"/>
        <family val="1"/>
      </rPr>
      <t>*</t>
    </r>
  </si>
  <si>
    <t>TIME=INITIAL: TOTAL MASS IN DISSOLVED PHASE SHOWN BELOW (kg):</t>
  </si>
  <si>
    <t>Pounds of TPH in Dissolved Phase
(lbs)</t>
  </si>
  <si>
    <t>Gallons of TPH-Contaminated Groundwater
(gal)</t>
  </si>
  <si>
    <t>Gallons of TPH in Dissolved Phase
(gal)</t>
  </si>
  <si>
    <r>
      <t xml:space="preserve">TIME = END </t>
    </r>
  </si>
  <si>
    <t>Pounds of TPH-Contaminated Groundwater
(lbs)</t>
  </si>
  <si>
    <r>
      <t xml:space="preserve">* </t>
    </r>
    <r>
      <rPr>
        <sz val="10"/>
        <rFont val="Times New Roman"/>
        <family val="1"/>
      </rPr>
      <t>Use 3 feet for GW plume thickness unless you have evidence such as vertical sampling, to prove otherwise.</t>
    </r>
  </si>
  <si>
    <t>B-62</t>
  </si>
  <si>
    <t>Example Ellipse Method of Mass Calculations for Initial and Ending Adsorbed Phase Constituent(s) Evaluated: TPH to the 10 mg/kg contour line</t>
  </si>
  <si>
    <t>Outermost Contour Line, mg/kg:</t>
  </si>
  <si>
    <t>1. Evaluate applicable, appropriate and representative individual and/or combined constituents (e.g., benzene, total BTEXN, TPH, other) that, for example, exceed Tier 1 criteria or ISLs.  Identify constituent(s) evaluated.</t>
  </si>
  <si>
    <t>2. Construct site-specific soil contamination concentrations contour maps, like the example shown, for initial and ending times. Divide the map into discrete sections or "areas" and calculate the mass in each area, for each time interval, as shown.</t>
  </si>
  <si>
    <t>4. First, calculate the total mass in the adsorbed phase, in each area, at TIME = INITIAL.  Then, calculate the total mass in adsorbed phase, for each time interval, in each area, for TIME = END.  Identify your INITIAL and ENDING times.</t>
  </si>
  <si>
    <t>5. The plume is stable if the ending mass is the same as the initial mass.  The plume is decreasing if the ending mass is less than the initial mass. The plume is increasing if the ending mass is greater than the initial mass.</t>
  </si>
  <si>
    <t>Mass Area A = (thickness of soil plume in Area A, ft)((Length Area A/2)(Width Area A/2) * 3.14)(ave soil conc in Area A, mg/kg)(bulk density)(UMC)</t>
  </si>
  <si>
    <t>Mass Area B = (thickness of soil plume in Area B, ft)[(Length Area B/2)(Width Area B/2) * 3.14) - (Length Area A/2)(Width Area A/2) * 3.14)](ave soil conc in Area B, mg/kg)(bulk density)(UMC)</t>
  </si>
  <si>
    <t>Mass Area C = (thickness of soil plume in Area C, ft)[(Length Area C/2)(Width Area C/2) * 3.14) - (Length Area B/2)(Width Area B/2) * 3.14)](ave soil conc in Area C, mg/kg)(bulk density)(UMC)</t>
  </si>
  <si>
    <t>Soil Mass % decrease or increase: 1-(mass END/mass INITIAL)</t>
  </si>
  <si>
    <r>
      <t>Final Mass Reduction/Increase in Soil:</t>
    </r>
    <r>
      <rPr>
        <b/>
        <sz val="14"/>
        <color indexed="10"/>
        <rFont val="Times New Roman"/>
        <family val="1"/>
      </rPr>
      <t xml:space="preserve"> </t>
    </r>
  </si>
  <si>
    <r>
      <t>TIME = INITIAL:</t>
    </r>
    <r>
      <rPr>
        <b/>
        <sz val="12"/>
        <color indexed="10"/>
        <rFont val="Times New Roman"/>
        <family val="1"/>
      </rPr>
      <t xml:space="preserve">  </t>
    </r>
  </si>
  <si>
    <t>Pounds TPH in Soil Phase Shown Below (lbs)</t>
  </si>
  <si>
    <t>Gallons TPH in Soil Phase Shown Below (gal)</t>
  </si>
  <si>
    <t>Cubic
Yards TPH-Contaminated Soil
(yd3)</t>
  </si>
  <si>
    <t xml:space="preserve">TIME = END  Enter Ending Date Here: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</si>
</sst>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0"/>
    <numFmt numFmtId="166" formatCode="0.00000"/>
    <numFmt numFmtId="167" formatCode="0.00000000000"/>
    <numFmt numFmtId="168" formatCode="0.0000"/>
    <numFmt numFmtId="169" formatCode="0E+00;\ 0E-00"/>
    <numFmt numFmtId="170" formatCode="0."/>
    <numFmt numFmtId="171" formatCode="###0.0???"/>
    <numFmt numFmtId="172" formatCode="0.0%"/>
    <numFmt numFmtId="173" formatCode="0.\)"/>
    <numFmt numFmtId="174" formatCode="#,##0.000"/>
    <numFmt numFmtId="175" formatCode="#,##0.0000"/>
  </numFmts>
  <fonts count="92">
    <font>
      <sz val="10"/>
      <name val="Courier"/>
      <family val="0"/>
    </font>
    <font>
      <b/>
      <sz val="10"/>
      <name val="Arial"/>
      <family val="0"/>
    </font>
    <font>
      <i/>
      <sz val="10"/>
      <name val="Arial"/>
      <family val="0"/>
    </font>
    <font>
      <b/>
      <i/>
      <sz val="10"/>
      <name val="Arial"/>
      <family val="0"/>
    </font>
    <font>
      <sz val="10"/>
      <name val="Arial"/>
      <family val="0"/>
    </font>
    <font>
      <sz val="10"/>
      <name val="Times New Roman"/>
      <family val="1"/>
    </font>
    <font>
      <b/>
      <sz val="12"/>
      <name val="Times New Roman"/>
      <family val="1"/>
    </font>
    <font>
      <b/>
      <i/>
      <sz val="10"/>
      <name val="Times New Roman"/>
      <family val="1"/>
    </font>
    <font>
      <b/>
      <sz val="10"/>
      <name val="Times New Roman"/>
      <family val="1"/>
    </font>
    <font>
      <b/>
      <sz val="14"/>
      <name val="Times New Roman"/>
      <family val="1"/>
    </font>
    <font>
      <i/>
      <sz val="8"/>
      <name val="Times New Roman"/>
      <family val="1"/>
    </font>
    <font>
      <b/>
      <sz val="12"/>
      <color indexed="9"/>
      <name val="Times New Roman"/>
      <family val="1"/>
    </font>
    <font>
      <b/>
      <sz val="9"/>
      <name val="Times New Roman"/>
      <family val="1"/>
    </font>
    <font>
      <i/>
      <sz val="10"/>
      <name val="Times New Roman"/>
      <family val="1"/>
    </font>
    <font>
      <b/>
      <i/>
      <sz val="12"/>
      <name val="Times New Roman"/>
      <family val="0"/>
    </font>
    <font>
      <b/>
      <sz val="12"/>
      <color indexed="8"/>
      <name val="Times New Roman"/>
      <family val="1"/>
    </font>
    <font>
      <sz val="9"/>
      <name val="Times New Roman"/>
      <family val="0"/>
    </font>
    <font>
      <b/>
      <sz val="14"/>
      <color indexed="9"/>
      <name val="Times New Roman"/>
      <family val="1"/>
    </font>
    <font>
      <sz val="14"/>
      <color indexed="9"/>
      <name val="Times New Roman"/>
      <family val="1"/>
    </font>
    <font>
      <sz val="10"/>
      <color indexed="9"/>
      <name val="Times New Roman"/>
      <family val="1"/>
    </font>
    <font>
      <sz val="10"/>
      <color indexed="8"/>
      <name val="Times New Roman"/>
      <family val="1"/>
    </font>
    <font>
      <b/>
      <sz val="14"/>
      <color indexed="8"/>
      <name val="Times New Roman"/>
      <family val="1"/>
    </font>
    <font>
      <b/>
      <sz val="10"/>
      <color indexed="9"/>
      <name val="Times New Roman"/>
      <family val="1"/>
    </font>
    <font>
      <b/>
      <i/>
      <sz val="16"/>
      <color indexed="9"/>
      <name val="Times New Roman"/>
      <family val="1"/>
    </font>
    <font>
      <b/>
      <sz val="10"/>
      <color indexed="8"/>
      <name val="Times New Roman"/>
      <family val="1"/>
    </font>
    <font>
      <sz val="10"/>
      <color indexed="10"/>
      <name val="Times New Roman"/>
      <family val="1"/>
    </font>
    <font>
      <b/>
      <sz val="9"/>
      <color indexed="8"/>
      <name val="Times New Roman"/>
      <family val="1"/>
    </font>
    <font>
      <sz val="8"/>
      <name val="Times New Roman"/>
      <family val="1"/>
    </font>
    <font>
      <sz val="12"/>
      <color indexed="8"/>
      <name val="Times New Roman"/>
      <family val="1"/>
    </font>
    <font>
      <b/>
      <i/>
      <sz val="12"/>
      <color indexed="8"/>
      <name val="Times New Roman"/>
      <family val="0"/>
    </font>
    <font>
      <sz val="12"/>
      <name val="Times New Roman"/>
      <family val="1"/>
    </font>
    <font>
      <sz val="4"/>
      <name val="Times New Roman"/>
      <family val="1"/>
    </font>
    <font>
      <sz val="11"/>
      <name val="Times New Roman"/>
      <family val="1"/>
    </font>
    <font>
      <b/>
      <sz val="11"/>
      <name val="Times New Roman"/>
      <family val="1"/>
    </font>
    <font>
      <sz val="3"/>
      <name val="Times New Roman"/>
      <family val="1"/>
    </font>
    <font>
      <sz val="10"/>
      <name val="Wingdings"/>
      <family val="0"/>
    </font>
    <font>
      <sz val="10"/>
      <name val="WP IconicSymbolsB"/>
      <family val="0"/>
    </font>
    <font>
      <sz val="4"/>
      <name val="Arial"/>
      <family val="0"/>
    </font>
    <font>
      <sz val="8.5"/>
      <name val="Times New Roman"/>
      <family val="1"/>
    </font>
    <font>
      <i/>
      <sz val="8.5"/>
      <name val="Times New Roman"/>
      <family val="1"/>
    </font>
    <font>
      <sz val="8.5"/>
      <name val="Arial"/>
      <family val="0"/>
    </font>
    <font>
      <b/>
      <sz val="8"/>
      <name val="Times New Roman"/>
      <family val="1"/>
    </font>
    <font>
      <sz val="9"/>
      <name val="Wingdings"/>
      <family val="0"/>
    </font>
    <font>
      <sz val="10"/>
      <name val="WP MathA"/>
      <family val="0"/>
    </font>
    <font>
      <u val="single"/>
      <sz val="9"/>
      <name val="Times New Roman"/>
      <family val="1"/>
    </font>
    <font>
      <u val="single"/>
      <sz val="8"/>
      <name val="Times New Roman"/>
      <family val="1"/>
    </font>
    <font>
      <b/>
      <u val="single"/>
      <sz val="10"/>
      <name val="Times New Roman"/>
      <family val="0"/>
    </font>
    <font>
      <vertAlign val="superscript"/>
      <sz val="10"/>
      <name val="Times New Roman"/>
      <family val="1"/>
    </font>
    <font>
      <b/>
      <sz val="10"/>
      <color indexed="10"/>
      <name val="Times New Roman"/>
      <family val="1"/>
    </font>
    <font>
      <b/>
      <sz val="14"/>
      <color indexed="10"/>
      <name val="Times New Roman"/>
      <family val="1"/>
    </font>
    <font>
      <b/>
      <sz val="12"/>
      <color indexed="10"/>
      <name val="Times New Roman"/>
      <family val="1"/>
    </font>
    <font>
      <sz val="12"/>
      <name val="Courier"/>
      <family val="0"/>
    </font>
    <font>
      <sz val="10"/>
      <color indexed="9"/>
      <name val="Courie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9"/>
      <color indexed="8"/>
      <name val="Times New Roman"/>
      <family val="0"/>
    </font>
    <font>
      <sz val="8"/>
      <color indexed="8"/>
      <name val="Arial"/>
      <family val="0"/>
    </font>
    <font>
      <b/>
      <sz val="8"/>
      <color indexed="8"/>
      <name val="Arial"/>
      <family val="0"/>
    </font>
    <font>
      <sz val="8"/>
      <color indexed="8"/>
      <name val="Times New Roman"/>
      <family val="0"/>
    </font>
    <font>
      <b/>
      <i/>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style="medium"/>
      <top>
        <color indexed="63"/>
      </top>
      <bottom style="mediu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thin"/>
      <bottom style="medium"/>
    </border>
    <border>
      <left style="medium"/>
      <right style="thin"/>
      <top style="thin"/>
      <bottom style="medium"/>
    </border>
    <border>
      <left style="thin"/>
      <right style="thin"/>
      <top>
        <color indexed="63"/>
      </top>
      <bottom style="medium"/>
    </border>
    <border>
      <left style="thin">
        <color indexed="9"/>
      </left>
      <right style="medium">
        <color indexed="9"/>
      </right>
      <top style="medium">
        <color indexed="9"/>
      </top>
      <bottom style="thin">
        <color indexed="9"/>
      </bottom>
    </border>
    <border>
      <left style="thin">
        <color indexed="9"/>
      </left>
      <right style="medium">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medium">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medium">
        <color indexed="9"/>
      </right>
      <top>
        <color indexed="63"/>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medium">
        <color indexed="9"/>
      </left>
      <right style="thin"/>
      <top style="thin"/>
      <bottom style="thin"/>
    </border>
    <border>
      <left style="medium"/>
      <right style="thick"/>
      <top style="medium"/>
      <bottom>
        <color indexed="63"/>
      </bottom>
    </border>
    <border>
      <left style="medium"/>
      <right style="thin"/>
      <top style="medium"/>
      <bottom>
        <color indexed="63"/>
      </bottom>
    </border>
    <border>
      <left style="medium"/>
      <right style="thin"/>
      <top>
        <color indexed="63"/>
      </top>
      <bottom style="medium"/>
    </border>
    <border>
      <left style="medium"/>
      <right style="medium"/>
      <top>
        <color indexed="63"/>
      </top>
      <bottom>
        <color indexed="63"/>
      </bottom>
    </border>
  </borders>
  <cellStyleXfs count="6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4"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386">
    <xf numFmtId="164" fontId="0" fillId="0" borderId="0" xfId="0" applyAlignment="1">
      <alignment/>
    </xf>
    <xf numFmtId="164" fontId="5" fillId="0" borderId="0" xfId="0" applyFont="1" applyAlignment="1">
      <alignment/>
    </xf>
    <xf numFmtId="164" fontId="5" fillId="0" borderId="0" xfId="0" applyFont="1" applyAlignment="1">
      <alignment/>
    </xf>
    <xf numFmtId="164" fontId="5" fillId="0" borderId="0" xfId="0" applyFont="1" applyAlignment="1">
      <alignment horizontal="center"/>
    </xf>
    <xf numFmtId="164" fontId="5" fillId="0" borderId="0" xfId="0" applyFont="1" applyBorder="1" applyAlignment="1">
      <alignment horizontal="center"/>
    </xf>
    <xf numFmtId="164" fontId="5" fillId="0" borderId="0" xfId="0" applyNumberFormat="1" applyFont="1" applyBorder="1" applyAlignment="1" applyProtection="1">
      <alignment horizontal="center" vertical="top" wrapText="1"/>
      <protection/>
    </xf>
    <xf numFmtId="164" fontId="5" fillId="0" borderId="0" xfId="0" applyNumberFormat="1" applyFont="1" applyBorder="1" applyAlignment="1" applyProtection="1">
      <alignment horizontal="center"/>
      <protection/>
    </xf>
    <xf numFmtId="164" fontId="5" fillId="0" borderId="0" xfId="0" applyFont="1" applyBorder="1" applyAlignment="1">
      <alignment/>
    </xf>
    <xf numFmtId="164" fontId="5" fillId="0" borderId="0" xfId="0" applyFont="1" applyAlignment="1">
      <alignment horizontal="centerContinuous" vertical="top"/>
    </xf>
    <xf numFmtId="164" fontId="5" fillId="0" borderId="0" xfId="0" applyFont="1" applyBorder="1" applyAlignment="1">
      <alignment vertical="top"/>
    </xf>
    <xf numFmtId="164" fontId="5" fillId="0" borderId="0" xfId="0" applyFont="1" applyBorder="1" applyAlignment="1">
      <alignment horizontal="fill" wrapText="1"/>
    </xf>
    <xf numFmtId="164" fontId="7" fillId="0" borderId="0" xfId="0" applyNumberFormat="1" applyFont="1" applyBorder="1" applyAlignment="1" applyProtection="1">
      <alignment horizontal="left"/>
      <protection/>
    </xf>
    <xf numFmtId="164" fontId="8" fillId="0" borderId="0" xfId="0" applyNumberFormat="1" applyFont="1" applyBorder="1" applyAlignment="1" applyProtection="1">
      <alignment horizontal="center"/>
      <protection/>
    </xf>
    <xf numFmtId="164" fontId="8" fillId="0" borderId="0" xfId="0" applyFont="1" applyBorder="1" applyAlignment="1">
      <alignment horizontal="centerContinuous"/>
    </xf>
    <xf numFmtId="164" fontId="5" fillId="0" borderId="0" xfId="0" applyFont="1" applyBorder="1" applyAlignment="1">
      <alignment horizontal="centerContinuous"/>
    </xf>
    <xf numFmtId="164" fontId="7" fillId="0" borderId="0" xfId="0" applyNumberFormat="1" applyFont="1" applyBorder="1" applyAlignment="1" applyProtection="1">
      <alignment horizontal="center"/>
      <protection/>
    </xf>
    <xf numFmtId="164" fontId="6" fillId="0" borderId="0" xfId="0" applyFont="1" applyBorder="1" applyAlignment="1">
      <alignment horizontal="center" vertical="top" wrapText="1"/>
    </xf>
    <xf numFmtId="164" fontId="6" fillId="0" borderId="0" xfId="0" applyFont="1" applyBorder="1" applyAlignment="1">
      <alignment horizontal="center"/>
    </xf>
    <xf numFmtId="164" fontId="5" fillId="0" borderId="0" xfId="0" applyFont="1" applyBorder="1" applyAlignment="1">
      <alignment horizontal="centerContinuous" vertical="center"/>
    </xf>
    <xf numFmtId="164" fontId="5" fillId="33" borderId="10" xfId="0" applyNumberFormat="1" applyFont="1" applyFill="1" applyBorder="1" applyAlignment="1" applyProtection="1">
      <alignment horizontal="center"/>
      <protection/>
    </xf>
    <xf numFmtId="164" fontId="5" fillId="33" borderId="10" xfId="0" applyFont="1" applyFill="1" applyBorder="1" applyAlignment="1">
      <alignment horizontal="center"/>
    </xf>
    <xf numFmtId="164" fontId="5" fillId="33" borderId="10" xfId="0" applyFont="1" applyFill="1" applyBorder="1" applyAlignment="1">
      <alignment wrapText="1"/>
    </xf>
    <xf numFmtId="164" fontId="5" fillId="33" borderId="10" xfId="0" applyFont="1" applyFill="1" applyBorder="1" applyAlignment="1">
      <alignment horizontal="center" vertical="center" wrapText="1"/>
    </xf>
    <xf numFmtId="164" fontId="5" fillId="33" borderId="10" xfId="0" applyNumberFormat="1" applyFont="1" applyFill="1" applyBorder="1" applyAlignment="1" applyProtection="1">
      <alignment horizontal="center" vertical="top" wrapText="1"/>
      <protection/>
    </xf>
    <xf numFmtId="164" fontId="5" fillId="0" borderId="10" xfId="0" applyNumberFormat="1" applyFont="1" applyBorder="1" applyAlignment="1" applyProtection="1">
      <alignment horizontal="center" vertical="top" wrapText="1"/>
      <protection/>
    </xf>
    <xf numFmtId="164" fontId="5" fillId="0" borderId="10" xfId="0" applyFont="1" applyBorder="1" applyAlignment="1">
      <alignment horizontal="center"/>
    </xf>
    <xf numFmtId="164" fontId="5" fillId="0" borderId="10" xfId="0" applyNumberFormat="1" applyFont="1" applyBorder="1" applyAlignment="1" applyProtection="1">
      <alignment horizontal="center"/>
      <protection/>
    </xf>
    <xf numFmtId="164" fontId="7" fillId="33" borderId="10" xfId="0" applyNumberFormat="1" applyFont="1" applyFill="1" applyBorder="1" applyAlignment="1" applyProtection="1">
      <alignment horizontal="left" vertical="center" wrapText="1"/>
      <protection/>
    </xf>
    <xf numFmtId="164" fontId="5" fillId="33" borderId="10" xfId="0" applyNumberFormat="1" applyFont="1" applyFill="1" applyBorder="1" applyAlignment="1" applyProtection="1">
      <alignment horizontal="center" vertical="center" wrapText="1"/>
      <protection/>
    </xf>
    <xf numFmtId="9" fontId="5" fillId="33" borderId="10" xfId="57" applyFont="1" applyFill="1" applyBorder="1" applyAlignment="1">
      <alignment horizontal="center"/>
    </xf>
    <xf numFmtId="164" fontId="9" fillId="0" borderId="0" xfId="0" applyFont="1" applyBorder="1" applyAlignment="1">
      <alignment horizontal="centerContinuous" vertical="center"/>
    </xf>
    <xf numFmtId="164" fontId="6" fillId="0" borderId="0" xfId="0" applyNumberFormat="1" applyFont="1" applyBorder="1" applyAlignment="1" applyProtection="1">
      <alignment horizontal="centerContinuous" vertical="center"/>
      <protection/>
    </xf>
    <xf numFmtId="164" fontId="8" fillId="33" borderId="10" xfId="0" applyNumberFormat="1" applyFont="1" applyFill="1" applyBorder="1" applyAlignment="1" applyProtection="1">
      <alignment horizontal="center" vertical="top" wrapText="1"/>
      <protection/>
    </xf>
    <xf numFmtId="9" fontId="8" fillId="33" borderId="10" xfId="57" applyFont="1" applyFill="1" applyBorder="1" applyAlignment="1" applyProtection="1">
      <alignment horizontal="center" vertical="top" wrapText="1"/>
      <protection/>
    </xf>
    <xf numFmtId="164" fontId="8" fillId="0" borderId="0" xfId="0" applyFont="1" applyBorder="1" applyAlignment="1">
      <alignment horizontal="left"/>
    </xf>
    <xf numFmtId="164" fontId="6" fillId="0" borderId="0" xfId="0" applyFont="1" applyBorder="1" applyAlignment="1">
      <alignment horizontal="centerContinuous" vertical="top"/>
    </xf>
    <xf numFmtId="164" fontId="5" fillId="0" borderId="0" xfId="0" applyFont="1" applyBorder="1" applyAlignment="1">
      <alignment horizontal="centerContinuous" vertical="top"/>
    </xf>
    <xf numFmtId="164" fontId="5" fillId="0" borderId="0" xfId="0" applyFont="1" applyBorder="1" applyAlignment="1">
      <alignment/>
    </xf>
    <xf numFmtId="164" fontId="5" fillId="0" borderId="0" xfId="0" applyFont="1" applyBorder="1" applyAlignment="1">
      <alignment horizontal="center"/>
    </xf>
    <xf numFmtId="164" fontId="5" fillId="0" borderId="0" xfId="0" applyNumberFormat="1" applyFont="1" applyBorder="1" applyAlignment="1" applyProtection="1">
      <alignment horizontal="center" vertical="top" wrapText="1"/>
      <protection/>
    </xf>
    <xf numFmtId="164" fontId="5" fillId="0" borderId="0" xfId="0" applyNumberFormat="1" applyFont="1" applyBorder="1" applyAlignment="1" applyProtection="1">
      <alignment horizontal="center"/>
      <protection/>
    </xf>
    <xf numFmtId="164" fontId="8" fillId="0" borderId="0" xfId="0" applyNumberFormat="1" applyFont="1" applyBorder="1" applyAlignment="1" applyProtection="1">
      <alignment horizontal="center"/>
      <protection/>
    </xf>
    <xf numFmtId="164" fontId="5" fillId="0" borderId="0" xfId="0" applyFont="1" applyBorder="1" applyAlignment="1">
      <alignment horizontal="left"/>
    </xf>
    <xf numFmtId="164" fontId="5" fillId="0" borderId="11" xfId="0" applyFont="1" applyBorder="1" applyAlignment="1">
      <alignment horizontal="left"/>
    </xf>
    <xf numFmtId="164" fontId="5" fillId="0" borderId="12" xfId="0" applyFont="1" applyBorder="1" applyAlignment="1">
      <alignment horizontal="center"/>
    </xf>
    <xf numFmtId="164" fontId="5" fillId="0" borderId="13" xfId="0" applyFont="1" applyBorder="1" applyAlignment="1">
      <alignment horizontal="center"/>
    </xf>
    <xf numFmtId="164" fontId="5" fillId="0" borderId="14" xfId="0" applyFont="1" applyBorder="1" applyAlignment="1">
      <alignment horizontal="center"/>
    </xf>
    <xf numFmtId="164" fontId="5" fillId="0" borderId="0" xfId="0" applyNumberFormat="1" applyFont="1" applyBorder="1" applyAlignment="1" applyProtection="1">
      <alignment vertical="center"/>
      <protection/>
    </xf>
    <xf numFmtId="164" fontId="5" fillId="0" borderId="0" xfId="0" applyFont="1" applyBorder="1" applyAlignment="1">
      <alignment horizontal="centerContinuous" vertical="justify" wrapText="1"/>
    </xf>
    <xf numFmtId="164" fontId="5" fillId="0" borderId="0" xfId="0" applyNumberFormat="1" applyFont="1" applyBorder="1" applyAlignment="1" applyProtection="1">
      <alignment horizontal="centerContinuous" vertical="justify" wrapText="1"/>
      <protection/>
    </xf>
    <xf numFmtId="164" fontId="14" fillId="0" borderId="0" xfId="0" applyNumberFormat="1" applyFont="1" applyBorder="1" applyAlignment="1" applyProtection="1">
      <alignment horizontal="centerContinuous" vertical="top"/>
      <protection/>
    </xf>
    <xf numFmtId="164" fontId="0" fillId="0" borderId="15" xfId="0" applyBorder="1" applyAlignment="1">
      <alignment/>
    </xf>
    <xf numFmtId="164" fontId="5" fillId="0" borderId="11" xfId="0" applyNumberFormat="1" applyFont="1" applyBorder="1" applyAlignment="1" applyProtection="1">
      <alignment horizontal="center"/>
      <protection/>
    </xf>
    <xf numFmtId="164" fontId="5" fillId="0" borderId="11" xfId="0" applyFont="1" applyBorder="1" applyAlignment="1">
      <alignment horizontal="center"/>
    </xf>
    <xf numFmtId="164" fontId="5" fillId="0" borderId="11" xfId="0" applyNumberFormat="1" applyFont="1" applyBorder="1" applyAlignment="1" applyProtection="1">
      <alignment horizontal="center" vertical="top" wrapText="1"/>
      <protection/>
    </xf>
    <xf numFmtId="164" fontId="8" fillId="0" borderId="11" xfId="0" applyNumberFormat="1" applyFont="1" applyBorder="1" applyAlignment="1" applyProtection="1">
      <alignment horizontal="center"/>
      <protection/>
    </xf>
    <xf numFmtId="164" fontId="6" fillId="0" borderId="11" xfId="0" applyFont="1" applyBorder="1" applyAlignment="1">
      <alignment horizontal="center" vertical="top" wrapText="1"/>
    </xf>
    <xf numFmtId="164" fontId="5" fillId="0" borderId="11" xfId="0" applyFont="1" applyBorder="1" applyAlignment="1">
      <alignment/>
    </xf>
    <xf numFmtId="164" fontId="5" fillId="0" borderId="12" xfId="0" applyFont="1" applyBorder="1" applyAlignment="1">
      <alignment/>
    </xf>
    <xf numFmtId="164" fontId="8" fillId="34" borderId="16" xfId="0" applyFont="1" applyFill="1" applyBorder="1" applyAlignment="1">
      <alignment horizontal="centerContinuous"/>
    </xf>
    <xf numFmtId="164" fontId="5" fillId="34" borderId="17" xfId="0" applyFont="1" applyFill="1" applyBorder="1" applyAlignment="1">
      <alignment horizontal="centerContinuous" vertical="top"/>
    </xf>
    <xf numFmtId="164" fontId="5" fillId="34" borderId="18" xfId="0" applyFont="1" applyFill="1" applyBorder="1" applyAlignment="1">
      <alignment horizontal="centerContinuous"/>
    </xf>
    <xf numFmtId="164" fontId="5" fillId="34" borderId="0" xfId="0" applyFont="1" applyFill="1" applyBorder="1" applyAlignment="1">
      <alignment vertical="top"/>
    </xf>
    <xf numFmtId="164" fontId="5" fillId="34" borderId="0" xfId="0" applyFont="1" applyFill="1" applyBorder="1" applyAlignment="1">
      <alignment horizontal="centerContinuous" vertical="top" wrapText="1"/>
    </xf>
    <xf numFmtId="164" fontId="5" fillId="34" borderId="0" xfId="0" applyFont="1" applyFill="1" applyAlignment="1">
      <alignment/>
    </xf>
    <xf numFmtId="164" fontId="5" fillId="34" borderId="0" xfId="0" applyFont="1" applyFill="1" applyBorder="1" applyAlignment="1">
      <alignment horizontal="centerContinuous" vertical="top"/>
    </xf>
    <xf numFmtId="164" fontId="5" fillId="34" borderId="15" xfId="0" applyNumberFormat="1" applyFont="1" applyFill="1" applyBorder="1" applyAlignment="1" applyProtection="1">
      <alignment horizontal="center"/>
      <protection/>
    </xf>
    <xf numFmtId="164" fontId="5" fillId="34" borderId="13" xfId="0" applyNumberFormat="1" applyFont="1" applyFill="1" applyBorder="1" applyAlignment="1" applyProtection="1">
      <alignment horizontal="center"/>
      <protection/>
    </xf>
    <xf numFmtId="164" fontId="5" fillId="34" borderId="0" xfId="0" applyFont="1" applyFill="1" applyBorder="1" applyAlignment="1">
      <alignment horizontal="centerContinuous" wrapText="1"/>
    </xf>
    <xf numFmtId="164" fontId="5" fillId="34" borderId="0" xfId="0" applyFont="1" applyFill="1" applyBorder="1" applyAlignment="1">
      <alignment horizontal="center"/>
    </xf>
    <xf numFmtId="164" fontId="5" fillId="34" borderId="0" xfId="0" applyFont="1" applyFill="1" applyBorder="1" applyAlignment="1">
      <alignment horizontal="center" vertical="top" wrapText="1"/>
    </xf>
    <xf numFmtId="164" fontId="8" fillId="34" borderId="0" xfId="0" applyFont="1" applyFill="1" applyBorder="1" applyAlignment="1">
      <alignment horizontal="fill" vertical="top"/>
    </xf>
    <xf numFmtId="164" fontId="8" fillId="34" borderId="12" xfId="0" applyFont="1" applyFill="1" applyBorder="1" applyAlignment="1">
      <alignment horizontal="fill" vertical="top"/>
    </xf>
    <xf numFmtId="164" fontId="10" fillId="34" borderId="0" xfId="0" applyFont="1" applyFill="1" applyBorder="1" applyAlignment="1">
      <alignment horizontal="centerContinuous" vertical="top" wrapText="1"/>
    </xf>
    <xf numFmtId="164" fontId="8" fillId="0" borderId="0" xfId="0" applyFont="1" applyBorder="1" applyAlignment="1">
      <alignment/>
    </xf>
    <xf numFmtId="164" fontId="9" fillId="34" borderId="0" xfId="0" applyFont="1" applyFill="1" applyBorder="1" applyAlignment="1">
      <alignment horizontal="centerContinuous" vertical="center"/>
    </xf>
    <xf numFmtId="164" fontId="5" fillId="34" borderId="12" xfId="0" applyFont="1" applyFill="1" applyBorder="1" applyAlignment="1">
      <alignment horizontal="centerContinuous"/>
    </xf>
    <xf numFmtId="164" fontId="5" fillId="0" borderId="0" xfId="0" applyFont="1" applyAlignment="1">
      <alignment horizontal="fill"/>
    </xf>
    <xf numFmtId="164" fontId="12" fillId="33" borderId="19" xfId="0" applyNumberFormat="1" applyFont="1" applyFill="1" applyBorder="1" applyAlignment="1" applyProtection="1">
      <alignment horizontal="centerContinuous" vertical="center" wrapText="1"/>
      <protection/>
    </xf>
    <xf numFmtId="164" fontId="5" fillId="33" borderId="20" xfId="0" applyNumberFormat="1" applyFont="1" applyFill="1" applyBorder="1" applyAlignment="1" applyProtection="1">
      <alignment horizontal="centerContinuous" vertical="center" wrapText="1"/>
      <protection/>
    </xf>
    <xf numFmtId="164" fontId="5" fillId="33" borderId="20" xfId="0" applyFont="1" applyFill="1" applyBorder="1" applyAlignment="1">
      <alignment horizontal="centerContinuous" vertical="center" wrapText="1"/>
    </xf>
    <xf numFmtId="164" fontId="5" fillId="33" borderId="21" xfId="0" applyFont="1" applyFill="1" applyBorder="1" applyAlignment="1">
      <alignment horizontal="centerContinuous" vertical="center" wrapText="1"/>
    </xf>
    <xf numFmtId="164" fontId="5" fillId="0" borderId="11" xfId="0" applyFont="1" applyBorder="1" applyAlignment="1">
      <alignment horizontal="centerContinuous" vertical="center" wrapText="1"/>
    </xf>
    <xf numFmtId="164" fontId="5" fillId="0" borderId="22" xfId="0" applyFont="1" applyBorder="1" applyAlignment="1">
      <alignment vertical="top"/>
    </xf>
    <xf numFmtId="164" fontId="5" fillId="0" borderId="0" xfId="0" applyFont="1" applyBorder="1" applyAlignment="1">
      <alignment horizontal="centerContinuous" vertical="center" wrapText="1"/>
    </xf>
    <xf numFmtId="164" fontId="20" fillId="34" borderId="0" xfId="0" applyFont="1" applyFill="1" applyBorder="1" applyAlignment="1">
      <alignment vertical="center"/>
    </xf>
    <xf numFmtId="164" fontId="23" fillId="35" borderId="11" xfId="0" applyFont="1" applyFill="1" applyBorder="1" applyAlignment="1">
      <alignment horizontal="centerContinuous" vertical="center" wrapText="1"/>
    </xf>
    <xf numFmtId="164" fontId="19" fillId="35" borderId="0" xfId="0" applyFont="1" applyFill="1" applyBorder="1" applyAlignment="1">
      <alignment horizontal="centerContinuous" vertical="center" wrapText="1"/>
    </xf>
    <xf numFmtId="9" fontId="22" fillId="36" borderId="0" xfId="57" applyFont="1" applyFill="1" applyBorder="1" applyAlignment="1">
      <alignment horizontal="centerContinuous" vertical="center" wrapText="1"/>
    </xf>
    <xf numFmtId="164" fontId="22" fillId="35" borderId="0" xfId="0" applyFont="1" applyFill="1" applyBorder="1" applyAlignment="1">
      <alignment horizontal="centerContinuous" vertical="center" wrapText="1"/>
    </xf>
    <xf numFmtId="164" fontId="11" fillId="35" borderId="23" xfId="0" applyFont="1" applyFill="1" applyBorder="1" applyAlignment="1">
      <alignment horizontal="centerContinuous" vertical="center"/>
    </xf>
    <xf numFmtId="164" fontId="19" fillId="35" borderId="23" xfId="0" applyFont="1" applyFill="1" applyBorder="1" applyAlignment="1">
      <alignment horizontal="centerContinuous" vertical="center"/>
    </xf>
    <xf numFmtId="9" fontId="17" fillId="36" borderId="23" xfId="57" applyFont="1" applyFill="1" applyBorder="1" applyAlignment="1">
      <alignment horizontal="centerContinuous" vertical="center"/>
    </xf>
    <xf numFmtId="164" fontId="17" fillId="35" borderId="23" xfId="0" applyFont="1" applyFill="1" applyBorder="1" applyAlignment="1">
      <alignment horizontal="centerContinuous" vertical="center"/>
    </xf>
    <xf numFmtId="164" fontId="22" fillId="35" borderId="23" xfId="0" applyFont="1" applyFill="1" applyBorder="1" applyAlignment="1">
      <alignment horizontal="centerContinuous" vertical="center"/>
    </xf>
    <xf numFmtId="164" fontId="17" fillId="35" borderId="0" xfId="0" applyFont="1" applyFill="1" applyBorder="1" applyAlignment="1">
      <alignment horizontal="centerContinuous" vertical="center"/>
    </xf>
    <xf numFmtId="164" fontId="19" fillId="35" borderId="0" xfId="0" applyFont="1" applyFill="1" applyBorder="1" applyAlignment="1">
      <alignment horizontal="centerContinuous" vertical="center"/>
    </xf>
    <xf numFmtId="164" fontId="19" fillId="35" borderId="0" xfId="0" applyFont="1" applyFill="1" applyAlignment="1">
      <alignment horizontal="centerContinuous" vertical="center"/>
    </xf>
    <xf numFmtId="164" fontId="18" fillId="35" borderId="17" xfId="0" applyFont="1" applyFill="1" applyBorder="1" applyAlignment="1">
      <alignment horizontal="centerContinuous" vertical="center"/>
    </xf>
    <xf numFmtId="164" fontId="18" fillId="35" borderId="18" xfId="0" applyFont="1" applyFill="1" applyBorder="1" applyAlignment="1">
      <alignment horizontal="centerContinuous" vertical="center"/>
    </xf>
    <xf numFmtId="164" fontId="5" fillId="0" borderId="22" xfId="0" applyFont="1" applyBorder="1" applyAlignment="1">
      <alignment vertical="center"/>
    </xf>
    <xf numFmtId="2" fontId="15" fillId="37" borderId="24" xfId="0" applyNumberFormat="1" applyFont="1" applyFill="1" applyBorder="1" applyAlignment="1">
      <alignment horizontal="centerContinuous" vertical="center"/>
    </xf>
    <xf numFmtId="9" fontId="21" fillId="37" borderId="12" xfId="57" applyFont="1" applyFill="1" applyBorder="1" applyAlignment="1">
      <alignment horizontal="center" vertical="center" wrapText="1"/>
    </xf>
    <xf numFmtId="2" fontId="15" fillId="37" borderId="14" xfId="0" applyNumberFormat="1" applyFont="1" applyFill="1" applyBorder="1" applyAlignment="1">
      <alignment horizontal="center" vertical="center"/>
    </xf>
    <xf numFmtId="9" fontId="24" fillId="37" borderId="0" xfId="57" applyFont="1" applyFill="1" applyBorder="1" applyAlignment="1">
      <alignment horizontal="centerContinuous" vertical="center"/>
    </xf>
    <xf numFmtId="164" fontId="24" fillId="34" borderId="0" xfId="0" applyFont="1" applyFill="1" applyBorder="1" applyAlignment="1">
      <alignment horizontal="centerContinuous" vertical="center"/>
    </xf>
    <xf numFmtId="9" fontId="21" fillId="37" borderId="0" xfId="57" applyFont="1" applyFill="1" applyBorder="1" applyAlignment="1">
      <alignment horizontal="centerContinuous" vertical="center"/>
    </xf>
    <xf numFmtId="164" fontId="0" fillId="0" borderId="0" xfId="0" applyAlignment="1">
      <alignment horizontal="centerContinuous" vertical="center"/>
    </xf>
    <xf numFmtId="164" fontId="5" fillId="34" borderId="25" xfId="0" applyFont="1" applyFill="1" applyBorder="1" applyAlignment="1">
      <alignment horizontal="centerContinuous" vertical="top" wrapText="1"/>
    </xf>
    <xf numFmtId="164" fontId="8" fillId="34" borderId="11" xfId="0" applyFont="1" applyFill="1" applyBorder="1" applyAlignment="1">
      <alignment horizontal="centerContinuous" vertical="center" wrapText="1"/>
    </xf>
    <xf numFmtId="164" fontId="8" fillId="0" borderId="0" xfId="0" applyFont="1" applyAlignment="1">
      <alignment/>
    </xf>
    <xf numFmtId="164" fontId="5" fillId="0" borderId="0" xfId="0" applyFont="1" applyAlignment="1">
      <alignment horizontal="fill" wrapText="1"/>
    </xf>
    <xf numFmtId="164" fontId="5" fillId="0" borderId="13" xfId="0" applyFont="1" applyBorder="1" applyAlignment="1">
      <alignment/>
    </xf>
    <xf numFmtId="164" fontId="0" fillId="0" borderId="11" xfId="0" applyBorder="1" applyAlignment="1">
      <alignment/>
    </xf>
    <xf numFmtId="164" fontId="8" fillId="34" borderId="11" xfId="0" applyFont="1" applyFill="1" applyBorder="1" applyAlignment="1">
      <alignment horizontal="centerContinuous" vertical="center"/>
    </xf>
    <xf numFmtId="164" fontId="0" fillId="0" borderId="0" xfId="0" applyBorder="1" applyAlignment="1">
      <alignment/>
    </xf>
    <xf numFmtId="164" fontId="5" fillId="34" borderId="12" xfId="0" applyFont="1" applyFill="1" applyBorder="1" applyAlignment="1">
      <alignment horizontal="centerContinuous" vertical="top"/>
    </xf>
    <xf numFmtId="164" fontId="25" fillId="0" borderId="0" xfId="0" applyFont="1" applyBorder="1" applyAlignment="1">
      <alignment horizontal="center"/>
    </xf>
    <xf numFmtId="164" fontId="25" fillId="0" borderId="0" xfId="0" applyFont="1" applyBorder="1" applyAlignment="1">
      <alignment/>
    </xf>
    <xf numFmtId="164" fontId="5" fillId="0" borderId="13" xfId="0" applyFont="1" applyBorder="1" applyAlignment="1">
      <alignment/>
    </xf>
    <xf numFmtId="164" fontId="5" fillId="0" borderId="14" xfId="0" applyFont="1" applyBorder="1" applyAlignment="1">
      <alignment/>
    </xf>
    <xf numFmtId="164" fontId="8" fillId="0" borderId="11" xfId="0" applyNumberFormat="1" applyFont="1" applyBorder="1" applyAlignment="1" applyProtection="1">
      <alignment horizontal="left"/>
      <protection/>
    </xf>
    <xf numFmtId="164" fontId="5" fillId="0" borderId="15" xfId="0" applyFont="1" applyBorder="1" applyAlignment="1">
      <alignment/>
    </xf>
    <xf numFmtId="164" fontId="8" fillId="0" borderId="0" xfId="0" applyFont="1" applyBorder="1" applyAlignment="1">
      <alignment horizontal="centerContinuous"/>
    </xf>
    <xf numFmtId="164" fontId="0" fillId="0" borderId="0" xfId="0" applyAlignment="1">
      <alignment horizontal="centerContinuous"/>
    </xf>
    <xf numFmtId="164" fontId="5" fillId="0" borderId="0" xfId="0" applyFont="1" applyBorder="1" applyAlignment="1">
      <alignment horizontal="centerContinuous"/>
    </xf>
    <xf numFmtId="164" fontId="15" fillId="0" borderId="0" xfId="0" applyNumberFormat="1" applyFont="1" applyBorder="1" applyAlignment="1" applyProtection="1">
      <alignment horizontal="centerContinuous" vertical="top"/>
      <protection/>
    </xf>
    <xf numFmtId="164" fontId="15" fillId="34" borderId="13" xfId="0" applyFont="1" applyFill="1" applyBorder="1" applyAlignment="1">
      <alignment horizontal="centerContinuous" vertical="center"/>
    </xf>
    <xf numFmtId="164" fontId="28" fillId="34" borderId="13" xfId="0" applyFont="1" applyFill="1" applyBorder="1" applyAlignment="1">
      <alignment horizontal="centerContinuous" vertical="center"/>
    </xf>
    <xf numFmtId="164" fontId="11" fillId="34" borderId="0" xfId="0" applyFont="1" applyFill="1" applyBorder="1" applyAlignment="1">
      <alignment horizontal="centerContinuous" vertical="center"/>
    </xf>
    <xf numFmtId="164" fontId="6" fillId="0" borderId="13" xfId="0" applyFont="1" applyBorder="1" applyAlignment="1">
      <alignment horizontal="centerContinuous"/>
    </xf>
    <xf numFmtId="164" fontId="30" fillId="0" borderId="13" xfId="0" applyFont="1" applyBorder="1" applyAlignment="1">
      <alignment horizontal="centerContinuous"/>
    </xf>
    <xf numFmtId="164" fontId="11" fillId="37" borderId="0" xfId="0" applyFont="1" applyFill="1" applyAlignment="1">
      <alignment horizontal="centerContinuous"/>
    </xf>
    <xf numFmtId="164" fontId="15" fillId="34" borderId="23" xfId="0" applyFont="1" applyFill="1" applyBorder="1" applyAlignment="1">
      <alignment vertical="center"/>
    </xf>
    <xf numFmtId="164" fontId="15" fillId="34" borderId="23" xfId="0" applyFont="1" applyFill="1" applyBorder="1" applyAlignment="1">
      <alignment horizontal="centerContinuous" vertical="center"/>
    </xf>
    <xf numFmtId="164" fontId="28" fillId="34" borderId="23" xfId="0" applyFont="1" applyFill="1" applyBorder="1" applyAlignment="1">
      <alignment horizontal="centerContinuous" vertical="center"/>
    </xf>
    <xf numFmtId="164" fontId="15" fillId="34" borderId="0" xfId="0" applyFont="1" applyFill="1" applyBorder="1" applyAlignment="1">
      <alignment horizontal="centerContinuous" vertical="center"/>
    </xf>
    <xf numFmtId="164" fontId="30" fillId="0" borderId="0" xfId="0" applyFont="1" applyAlignment="1">
      <alignment/>
    </xf>
    <xf numFmtId="164" fontId="31" fillId="0" borderId="22" xfId="0" applyFont="1" applyBorder="1" applyAlignment="1">
      <alignment/>
    </xf>
    <xf numFmtId="164" fontId="31" fillId="0" borderId="0" xfId="0" applyFont="1" applyAlignment="1">
      <alignment/>
    </xf>
    <xf numFmtId="164" fontId="31" fillId="0" borderId="25" xfId="0" applyFont="1" applyBorder="1" applyAlignment="1">
      <alignment/>
    </xf>
    <xf numFmtId="164" fontId="31" fillId="0" borderId="0" xfId="0" applyFont="1" applyBorder="1" applyAlignment="1">
      <alignment/>
    </xf>
    <xf numFmtId="164" fontId="5" fillId="0" borderId="22" xfId="0" applyFont="1" applyBorder="1" applyAlignment="1">
      <alignment/>
    </xf>
    <xf numFmtId="164" fontId="5" fillId="0" borderId="0" xfId="0" applyFont="1" applyAlignment="1">
      <alignment wrapText="1"/>
    </xf>
    <xf numFmtId="164" fontId="5" fillId="0" borderId="0" xfId="0" applyFont="1" applyAlignment="1">
      <alignment horizontal="centerContinuous"/>
    </xf>
    <xf numFmtId="164" fontId="5" fillId="0" borderId="25" xfId="0" applyFont="1" applyBorder="1" applyAlignment="1">
      <alignment/>
    </xf>
    <xf numFmtId="164" fontId="5" fillId="0" borderId="22" xfId="0" applyFont="1" applyBorder="1" applyAlignment="1">
      <alignment/>
    </xf>
    <xf numFmtId="164" fontId="0" fillId="0" borderId="25" xfId="0" applyBorder="1" applyAlignment="1">
      <alignment/>
    </xf>
    <xf numFmtId="164" fontId="32" fillId="0" borderId="26" xfId="0" applyFont="1" applyBorder="1" applyAlignment="1">
      <alignment/>
    </xf>
    <xf numFmtId="164" fontId="33" fillId="0" borderId="27" xfId="0" applyFont="1" applyBorder="1" applyAlignment="1">
      <alignment horizontal="centerContinuous"/>
    </xf>
    <xf numFmtId="164" fontId="32" fillId="0" borderId="27" xfId="0" applyFont="1" applyBorder="1" applyAlignment="1">
      <alignment horizontal="centerContinuous"/>
    </xf>
    <xf numFmtId="164" fontId="32" fillId="0" borderId="28" xfId="0" applyFont="1" applyBorder="1" applyAlignment="1">
      <alignment/>
    </xf>
    <xf numFmtId="164" fontId="32" fillId="0" borderId="0" xfId="0" applyFont="1" applyBorder="1" applyAlignment="1">
      <alignment/>
    </xf>
    <xf numFmtId="164" fontId="32" fillId="0" borderId="28" xfId="0" applyFont="1" applyBorder="1" applyAlignment="1">
      <alignment/>
    </xf>
    <xf numFmtId="164" fontId="33" fillId="0" borderId="0" xfId="0" applyFont="1" applyBorder="1" applyAlignment="1">
      <alignment/>
    </xf>
    <xf numFmtId="164" fontId="33" fillId="0" borderId="29" xfId="0" applyFont="1" applyBorder="1" applyAlignment="1">
      <alignment horizontal="centerContinuous"/>
    </xf>
    <xf numFmtId="164" fontId="32" fillId="0" borderId="29" xfId="0" applyFont="1" applyBorder="1" applyAlignment="1">
      <alignment horizontal="centerContinuous"/>
    </xf>
    <xf numFmtId="164" fontId="32" fillId="0" borderId="29" xfId="0" applyFont="1" applyBorder="1" applyAlignment="1">
      <alignment/>
    </xf>
    <xf numFmtId="164" fontId="32" fillId="0" borderId="0" xfId="0" applyFont="1" applyAlignment="1">
      <alignment/>
    </xf>
    <xf numFmtId="164" fontId="8" fillId="33" borderId="30" xfId="0" applyFont="1" applyFill="1" applyBorder="1" applyAlignment="1">
      <alignment/>
    </xf>
    <xf numFmtId="164" fontId="5" fillId="33" borderId="31" xfId="0" applyFont="1" applyFill="1" applyBorder="1" applyAlignment="1">
      <alignment/>
    </xf>
    <xf numFmtId="164" fontId="5" fillId="33" borderId="32" xfId="0" applyFont="1" applyFill="1" applyBorder="1" applyAlignment="1">
      <alignment/>
    </xf>
    <xf numFmtId="164" fontId="0" fillId="0" borderId="22" xfId="0" applyBorder="1" applyAlignment="1">
      <alignment/>
    </xf>
    <xf numFmtId="164" fontId="32" fillId="0" borderId="25" xfId="0" applyFont="1" applyBorder="1" applyAlignment="1">
      <alignment/>
    </xf>
    <xf numFmtId="164" fontId="7" fillId="0" borderId="22" xfId="0" applyFont="1" applyBorder="1" applyAlignment="1">
      <alignment/>
    </xf>
    <xf numFmtId="164" fontId="5" fillId="0" borderId="17" xfId="0" applyFont="1" applyBorder="1" applyAlignment="1">
      <alignment/>
    </xf>
    <xf numFmtId="164" fontId="7" fillId="0" borderId="0" xfId="0" applyFont="1" applyBorder="1" applyAlignment="1">
      <alignment horizontal="left"/>
    </xf>
    <xf numFmtId="164" fontId="5" fillId="0" borderId="25" xfId="0" applyFont="1" applyBorder="1" applyAlignment="1">
      <alignment horizontal="centerContinuous"/>
    </xf>
    <xf numFmtId="164" fontId="5" fillId="0" borderId="22" xfId="0" applyFont="1" applyBorder="1" applyAlignment="1">
      <alignment horizontal="left"/>
    </xf>
    <xf numFmtId="164" fontId="34" fillId="0" borderId="0" xfId="0" applyFont="1" applyBorder="1" applyAlignment="1">
      <alignment/>
    </xf>
    <xf numFmtId="164" fontId="5" fillId="0" borderId="22" xfId="0" applyFont="1" applyBorder="1" applyAlignment="1">
      <alignment horizontal="left" vertical="center"/>
    </xf>
    <xf numFmtId="164" fontId="35" fillId="0" borderId="0" xfId="0" applyFont="1" applyBorder="1" applyAlignment="1">
      <alignment/>
    </xf>
    <xf numFmtId="164" fontId="7" fillId="0" borderId="22" xfId="0" applyFont="1" applyBorder="1" applyAlignment="1">
      <alignment/>
    </xf>
    <xf numFmtId="164" fontId="8" fillId="0" borderId="0" xfId="0" applyFont="1" applyBorder="1" applyAlignment="1">
      <alignment horizontal="center"/>
    </xf>
    <xf numFmtId="164" fontId="36" fillId="0" borderId="0" xfId="0" applyFont="1" applyBorder="1" applyAlignment="1">
      <alignment/>
    </xf>
    <xf numFmtId="164" fontId="5" fillId="0" borderId="10" xfId="0" applyFont="1" applyBorder="1" applyAlignment="1">
      <alignment/>
    </xf>
    <xf numFmtId="164" fontId="8" fillId="33" borderId="31" xfId="0" applyFont="1" applyFill="1" applyBorder="1" applyAlignment="1">
      <alignment/>
    </xf>
    <xf numFmtId="164" fontId="37" fillId="0" borderId="22" xfId="0" applyFont="1" applyBorder="1" applyAlignment="1">
      <alignment/>
    </xf>
    <xf numFmtId="164" fontId="12" fillId="0" borderId="33" xfId="0" applyFont="1" applyBorder="1" applyAlignment="1">
      <alignment horizontal="center" wrapText="1"/>
    </xf>
    <xf numFmtId="164" fontId="8" fillId="0" borderId="33" xfId="0" applyFont="1" applyBorder="1" applyAlignment="1">
      <alignment horizontal="center"/>
    </xf>
    <xf numFmtId="164" fontId="8" fillId="0" borderId="26" xfId="0" applyFont="1" applyBorder="1" applyAlignment="1">
      <alignment horizontal="centerContinuous"/>
    </xf>
    <xf numFmtId="164" fontId="8" fillId="0" borderId="27" xfId="0" applyFont="1" applyBorder="1" applyAlignment="1">
      <alignment horizontal="centerContinuous"/>
    </xf>
    <xf numFmtId="164" fontId="5" fillId="0" borderId="27" xfId="0" applyFont="1" applyBorder="1" applyAlignment="1">
      <alignment horizontal="centerContinuous"/>
    </xf>
    <xf numFmtId="164" fontId="5" fillId="0" borderId="28" xfId="0" applyFont="1" applyBorder="1" applyAlignment="1">
      <alignment horizontal="centerContinuous"/>
    </xf>
    <xf numFmtId="164" fontId="8" fillId="0" borderId="22" xfId="0" applyFont="1" applyBorder="1" applyAlignment="1">
      <alignment/>
    </xf>
    <xf numFmtId="164" fontId="5" fillId="0" borderId="30" xfId="0" applyFont="1" applyBorder="1" applyAlignment="1">
      <alignment/>
    </xf>
    <xf numFmtId="164" fontId="5" fillId="0" borderId="32" xfId="0" applyFont="1" applyBorder="1" applyAlignment="1">
      <alignment/>
    </xf>
    <xf numFmtId="164" fontId="8" fillId="0" borderId="0" xfId="0" applyFont="1" applyBorder="1" applyAlignment="1">
      <alignment horizontal="left"/>
    </xf>
    <xf numFmtId="164" fontId="8" fillId="0" borderId="34" xfId="0" applyFont="1" applyBorder="1" applyAlignment="1">
      <alignment horizontal="center"/>
    </xf>
    <xf numFmtId="164" fontId="8" fillId="0" borderId="35" xfId="0" applyFont="1" applyBorder="1" applyAlignment="1">
      <alignment horizontal="centerContinuous"/>
    </xf>
    <xf numFmtId="164" fontId="5" fillId="0" borderId="23" xfId="0" applyFont="1" applyBorder="1" applyAlignment="1">
      <alignment horizontal="centerContinuous"/>
    </xf>
    <xf numFmtId="164" fontId="5" fillId="0" borderId="36" xfId="0" applyFont="1" applyBorder="1" applyAlignment="1">
      <alignment horizontal="centerContinuous"/>
    </xf>
    <xf numFmtId="164" fontId="27" fillId="0" borderId="22" xfId="0" applyFont="1" applyBorder="1" applyAlignment="1">
      <alignment/>
    </xf>
    <xf numFmtId="164" fontId="27" fillId="0" borderId="0" xfId="0" applyFont="1" applyBorder="1" applyAlignment="1">
      <alignment/>
    </xf>
    <xf numFmtId="164" fontId="38" fillId="0" borderId="0" xfId="0" applyFont="1" applyBorder="1" applyAlignment="1">
      <alignment/>
    </xf>
    <xf numFmtId="164" fontId="38" fillId="0" borderId="0" xfId="0" applyFont="1" applyBorder="1" applyAlignment="1">
      <alignment horizontal="centerContinuous"/>
    </xf>
    <xf numFmtId="164" fontId="38" fillId="0" borderId="10" xfId="0" applyFont="1" applyBorder="1" applyAlignment="1">
      <alignment/>
    </xf>
    <xf numFmtId="164" fontId="38" fillId="0" borderId="37" xfId="0" applyFont="1" applyBorder="1" applyAlignment="1">
      <alignment horizontal="centerContinuous"/>
    </xf>
    <xf numFmtId="164" fontId="38" fillId="0" borderId="38" xfId="0" applyFont="1" applyBorder="1" applyAlignment="1">
      <alignment horizontal="centerContinuous"/>
    </xf>
    <xf numFmtId="164" fontId="38" fillId="0" borderId="22" xfId="0" applyFont="1" applyBorder="1" applyAlignment="1">
      <alignment/>
    </xf>
    <xf numFmtId="164" fontId="40" fillId="0" borderId="37" xfId="0" applyFont="1" applyBorder="1" applyAlignment="1">
      <alignment horizontal="centerContinuous"/>
    </xf>
    <xf numFmtId="164" fontId="5" fillId="0" borderId="35" xfId="0" applyFont="1" applyBorder="1" applyAlignment="1">
      <alignment/>
    </xf>
    <xf numFmtId="164" fontId="5" fillId="0" borderId="23" xfId="0" applyFont="1" applyBorder="1" applyAlignment="1">
      <alignment/>
    </xf>
    <xf numFmtId="164" fontId="41" fillId="0" borderId="0" xfId="0" applyFont="1" applyBorder="1" applyAlignment="1">
      <alignment/>
    </xf>
    <xf numFmtId="164" fontId="31" fillId="0" borderId="35" xfId="0" applyFont="1" applyBorder="1" applyAlignment="1">
      <alignment/>
    </xf>
    <xf numFmtId="164" fontId="31" fillId="0" borderId="23" xfId="0" applyFont="1" applyBorder="1" applyAlignment="1">
      <alignment/>
    </xf>
    <xf numFmtId="164" fontId="8" fillId="33" borderId="30" xfId="0" applyFont="1" applyFill="1" applyBorder="1" applyAlignment="1">
      <alignment/>
    </xf>
    <xf numFmtId="164" fontId="5" fillId="0" borderId="35" xfId="0" applyFont="1" applyBorder="1" applyAlignment="1">
      <alignment vertical="top"/>
    </xf>
    <xf numFmtId="164" fontId="5" fillId="0" borderId="23" xfId="0" applyFont="1" applyBorder="1" applyAlignment="1">
      <alignment vertical="top"/>
    </xf>
    <xf numFmtId="164" fontId="16" fillId="0" borderId="0" xfId="0" applyFont="1" applyBorder="1" applyAlignment="1">
      <alignment/>
    </xf>
    <xf numFmtId="164" fontId="8" fillId="0" borderId="30" xfId="0" applyFont="1" applyBorder="1" applyAlignment="1">
      <alignment horizontal="centerContinuous"/>
    </xf>
    <xf numFmtId="164" fontId="5" fillId="0" borderId="31" xfId="0" applyFont="1" applyBorder="1" applyAlignment="1">
      <alignment horizontal="centerContinuous"/>
    </xf>
    <xf numFmtId="164" fontId="5" fillId="0" borderId="32" xfId="0" applyFont="1" applyBorder="1" applyAlignment="1">
      <alignment horizontal="centerContinuous"/>
    </xf>
    <xf numFmtId="164" fontId="8" fillId="0" borderId="30" xfId="0" applyFont="1" applyBorder="1" applyAlignment="1">
      <alignment/>
    </xf>
    <xf numFmtId="164" fontId="5" fillId="0" borderId="31" xfId="0" applyFont="1" applyBorder="1" applyAlignment="1">
      <alignment/>
    </xf>
    <xf numFmtId="164" fontId="5" fillId="0" borderId="33" xfId="0" applyFont="1" applyBorder="1" applyAlignment="1">
      <alignment horizontal="center"/>
    </xf>
    <xf numFmtId="164" fontId="5" fillId="0" borderId="30" xfId="0" applyFont="1" applyBorder="1" applyAlignment="1">
      <alignment horizontal="centerContinuous"/>
    </xf>
    <xf numFmtId="164" fontId="42" fillId="0" borderId="26" xfId="0" applyFont="1" applyBorder="1" applyAlignment="1">
      <alignment/>
    </xf>
    <xf numFmtId="164" fontId="5" fillId="0" borderId="27" xfId="0" applyFont="1" applyBorder="1" applyAlignment="1">
      <alignment/>
    </xf>
    <xf numFmtId="164" fontId="5" fillId="0" borderId="28" xfId="0" applyFont="1" applyBorder="1" applyAlignment="1">
      <alignment/>
    </xf>
    <xf numFmtId="164" fontId="5" fillId="0" borderId="34" xfId="0" applyFont="1" applyBorder="1" applyAlignment="1">
      <alignment horizontal="center"/>
    </xf>
    <xf numFmtId="164" fontId="43" fillId="0" borderId="10" xfId="0" applyFont="1" applyBorder="1" applyAlignment="1">
      <alignment horizontal="center"/>
    </xf>
    <xf numFmtId="164" fontId="35" fillId="0" borderId="22" xfId="0" applyFont="1" applyBorder="1" applyAlignment="1">
      <alignment/>
    </xf>
    <xf numFmtId="164" fontId="5" fillId="0" borderId="39" xfId="0" applyFont="1" applyBorder="1" applyAlignment="1">
      <alignment/>
    </xf>
    <xf numFmtId="164" fontId="8" fillId="0" borderId="33" xfId="0" applyFont="1" applyBorder="1" applyAlignment="1">
      <alignment horizontal="centerContinuous"/>
    </xf>
    <xf numFmtId="164" fontId="42" fillId="0" borderId="0" xfId="0" applyFont="1" applyBorder="1" applyAlignment="1">
      <alignment/>
    </xf>
    <xf numFmtId="164" fontId="5" fillId="33" borderId="10" xfId="0" applyFont="1" applyFill="1" applyBorder="1" applyAlignment="1">
      <alignment/>
    </xf>
    <xf numFmtId="164" fontId="5" fillId="0" borderId="40" xfId="0" applyFont="1" applyBorder="1" applyAlignment="1">
      <alignment/>
    </xf>
    <xf numFmtId="164" fontId="8" fillId="0" borderId="41" xfId="0" applyFont="1" applyBorder="1" applyAlignment="1">
      <alignment horizontal="centerContinuous"/>
    </xf>
    <xf numFmtId="164" fontId="8" fillId="0" borderId="34" xfId="0" applyFont="1" applyBorder="1" applyAlignment="1">
      <alignment horizontal="centerContinuous"/>
    </xf>
    <xf numFmtId="164" fontId="5" fillId="35" borderId="42" xfId="0" applyFont="1" applyFill="1" applyBorder="1" applyAlignment="1">
      <alignment/>
    </xf>
    <xf numFmtId="164" fontId="5" fillId="35" borderId="43" xfId="0" applyFont="1" applyFill="1" applyBorder="1" applyAlignment="1">
      <alignment/>
    </xf>
    <xf numFmtId="164" fontId="8" fillId="33" borderId="10" xfId="0" applyFont="1" applyFill="1" applyBorder="1" applyAlignment="1">
      <alignment/>
    </xf>
    <xf numFmtId="164" fontId="5" fillId="33" borderId="33" xfId="0" applyFont="1" applyFill="1" applyBorder="1" applyAlignment="1">
      <alignment/>
    </xf>
    <xf numFmtId="164" fontId="5" fillId="35" borderId="44" xfId="0" applyFont="1" applyFill="1" applyBorder="1" applyAlignment="1">
      <alignment/>
    </xf>
    <xf numFmtId="164" fontId="8" fillId="33" borderId="34" xfId="0" applyFont="1" applyFill="1" applyBorder="1" applyAlignment="1">
      <alignment/>
    </xf>
    <xf numFmtId="164" fontId="5" fillId="0" borderId="36" xfId="0" applyFont="1" applyBorder="1" applyAlignment="1">
      <alignment/>
    </xf>
    <xf numFmtId="164" fontId="5" fillId="35" borderId="45" xfId="0" applyFont="1" applyFill="1" applyBorder="1" applyAlignment="1">
      <alignment/>
    </xf>
    <xf numFmtId="164" fontId="5" fillId="35" borderId="46" xfId="0" applyFont="1" applyFill="1" applyBorder="1" applyAlignment="1">
      <alignment/>
    </xf>
    <xf numFmtId="164" fontId="22" fillId="35" borderId="47" xfId="0" applyFont="1" applyFill="1" applyBorder="1" applyAlignment="1">
      <alignment/>
    </xf>
    <xf numFmtId="164" fontId="5" fillId="35" borderId="48" xfId="0" applyFont="1" applyFill="1" applyBorder="1" applyAlignment="1">
      <alignment/>
    </xf>
    <xf numFmtId="164" fontId="5" fillId="35" borderId="49" xfId="0" applyFont="1" applyFill="1" applyBorder="1" applyAlignment="1">
      <alignment/>
    </xf>
    <xf numFmtId="164" fontId="22" fillId="35" borderId="50" xfId="0" applyFont="1" applyFill="1" applyBorder="1" applyAlignment="1">
      <alignment/>
    </xf>
    <xf numFmtId="164" fontId="5" fillId="35" borderId="51" xfId="0" applyFont="1" applyFill="1" applyBorder="1" applyAlignment="1">
      <alignment/>
    </xf>
    <xf numFmtId="164" fontId="5" fillId="35" borderId="52" xfId="0" applyFont="1" applyFill="1" applyBorder="1" applyAlignment="1">
      <alignment/>
    </xf>
    <xf numFmtId="164" fontId="5" fillId="35" borderId="53" xfId="0" applyFont="1" applyFill="1" applyBorder="1" applyAlignment="1">
      <alignment/>
    </xf>
    <xf numFmtId="164" fontId="8" fillId="0" borderId="23" xfId="0" applyFont="1" applyBorder="1" applyAlignment="1">
      <alignment/>
    </xf>
    <xf numFmtId="164" fontId="8" fillId="0" borderId="0" xfId="0" applyFont="1" applyBorder="1" applyAlignment="1">
      <alignment/>
    </xf>
    <xf numFmtId="164" fontId="5" fillId="35" borderId="54" xfId="0" applyFont="1" applyFill="1" applyBorder="1" applyAlignment="1">
      <alignment/>
    </xf>
    <xf numFmtId="164" fontId="5" fillId="35" borderId="55" xfId="0" applyFont="1" applyFill="1" applyBorder="1" applyAlignment="1">
      <alignment/>
    </xf>
    <xf numFmtId="164" fontId="5" fillId="33" borderId="56" xfId="0" applyFont="1" applyFill="1" applyBorder="1" applyAlignment="1">
      <alignment/>
    </xf>
    <xf numFmtId="164" fontId="7" fillId="0" borderId="0" xfId="0" applyFont="1" applyBorder="1" applyAlignment="1">
      <alignment/>
    </xf>
    <xf numFmtId="164" fontId="7" fillId="33" borderId="22" xfId="0" applyFont="1" applyFill="1" applyBorder="1" applyAlignment="1">
      <alignment/>
    </xf>
    <xf numFmtId="164" fontId="8" fillId="34" borderId="22" xfId="0" applyFont="1" applyFill="1" applyBorder="1" applyAlignment="1">
      <alignment/>
    </xf>
    <xf numFmtId="164" fontId="5" fillId="34" borderId="0" xfId="0" applyFont="1" applyFill="1" applyBorder="1" applyAlignment="1">
      <alignment/>
    </xf>
    <xf numFmtId="164" fontId="5" fillId="33" borderId="17" xfId="0" applyFont="1" applyFill="1" applyBorder="1" applyAlignment="1">
      <alignment/>
    </xf>
    <xf numFmtId="164" fontId="5" fillId="33" borderId="10" xfId="0" applyFont="1" applyFill="1" applyBorder="1" applyAlignment="1">
      <alignment horizontal="center" vertical="top" wrapText="1"/>
    </xf>
    <xf numFmtId="164" fontId="8" fillId="0" borderId="0" xfId="0" applyFont="1" applyBorder="1" applyAlignment="1">
      <alignment horizontal="centerContinuous" vertical="center"/>
    </xf>
    <xf numFmtId="164" fontId="8" fillId="0" borderId="0" xfId="0" applyNumberFormat="1" applyFont="1" applyBorder="1" applyAlignment="1" applyProtection="1">
      <alignment horizontal="left" vertical="center"/>
      <protection/>
    </xf>
    <xf numFmtId="164" fontId="8" fillId="0" borderId="0" xfId="0" applyFont="1" applyBorder="1" applyAlignment="1">
      <alignment horizontal="center" vertical="center"/>
    </xf>
    <xf numFmtId="164" fontId="8" fillId="0" borderId="0" xfId="0" applyFont="1" applyBorder="1" applyAlignment="1">
      <alignment horizontal="right" vertical="center"/>
    </xf>
    <xf numFmtId="164" fontId="8" fillId="33" borderId="16" xfId="0" applyFont="1" applyFill="1" applyBorder="1" applyAlignment="1">
      <alignment horizontal="left" vertical="top" wrapText="1"/>
    </xf>
    <xf numFmtId="164" fontId="5" fillId="33" borderId="17" xfId="0" applyFont="1" applyFill="1" applyBorder="1" applyAlignment="1">
      <alignment horizontal="centerContinuous" vertical="top" wrapText="1"/>
    </xf>
    <xf numFmtId="164" fontId="5" fillId="33" borderId="18" xfId="0" applyFont="1" applyFill="1" applyBorder="1" applyAlignment="1">
      <alignment horizontal="centerContinuous" vertical="top" wrapText="1"/>
    </xf>
    <xf numFmtId="164" fontId="12" fillId="33" borderId="11" xfId="0" applyNumberFormat="1" applyFont="1" applyFill="1" applyBorder="1" applyAlignment="1" applyProtection="1">
      <alignment horizontal="centerContinuous" vertical="justify" wrapText="1"/>
      <protection/>
    </xf>
    <xf numFmtId="164" fontId="5" fillId="33" borderId="0" xfId="0" applyFont="1" applyFill="1" applyBorder="1" applyAlignment="1">
      <alignment horizontal="centerContinuous" vertical="justify" wrapText="1"/>
    </xf>
    <xf numFmtId="164" fontId="5" fillId="33" borderId="12" xfId="0" applyFont="1" applyFill="1" applyBorder="1" applyAlignment="1">
      <alignment horizontal="centerContinuous" vertical="justify" wrapText="1"/>
    </xf>
    <xf numFmtId="164" fontId="12" fillId="33" borderId="11" xfId="0" applyNumberFormat="1" applyFont="1" applyFill="1" applyBorder="1" applyAlignment="1" applyProtection="1">
      <alignment horizontal="fill" vertical="top" wrapText="1"/>
      <protection/>
    </xf>
    <xf numFmtId="164" fontId="5" fillId="33" borderId="0" xfId="0" applyFont="1" applyFill="1" applyBorder="1" applyAlignment="1">
      <alignment horizontal="fill" vertical="top" wrapText="1"/>
    </xf>
    <xf numFmtId="164" fontId="5" fillId="33" borderId="12" xfId="0" applyFont="1" applyFill="1" applyBorder="1" applyAlignment="1">
      <alignment horizontal="fill" vertical="top" wrapText="1"/>
    </xf>
    <xf numFmtId="164" fontId="12" fillId="33" borderId="11" xfId="0" applyNumberFormat="1" applyFont="1" applyFill="1" applyBorder="1" applyAlignment="1" applyProtection="1">
      <alignment vertical="top"/>
      <protection/>
    </xf>
    <xf numFmtId="164" fontId="26" fillId="33" borderId="11" xfId="0" applyFont="1" applyFill="1" applyBorder="1" applyAlignment="1">
      <alignment vertical="center"/>
    </xf>
    <xf numFmtId="164" fontId="25" fillId="33" borderId="0" xfId="0" applyNumberFormat="1" applyFont="1" applyFill="1" applyBorder="1" applyAlignment="1" applyProtection="1">
      <alignment vertical="center"/>
      <protection/>
    </xf>
    <xf numFmtId="164" fontId="25" fillId="33" borderId="12" xfId="0" applyFont="1" applyFill="1" applyBorder="1" applyAlignment="1">
      <alignment vertical="center"/>
    </xf>
    <xf numFmtId="164" fontId="26" fillId="33" borderId="15" xfId="0" applyFont="1" applyFill="1" applyBorder="1" applyAlignment="1">
      <alignment vertical="center"/>
    </xf>
    <xf numFmtId="164" fontId="5" fillId="33" borderId="13" xfId="0" applyNumberFormat="1" applyFont="1" applyFill="1" applyBorder="1" applyAlignment="1" applyProtection="1">
      <alignment vertical="center"/>
      <protection/>
    </xf>
    <xf numFmtId="164" fontId="5" fillId="33" borderId="14" xfId="0" applyFont="1" applyFill="1" applyBorder="1" applyAlignment="1">
      <alignment vertical="center"/>
    </xf>
    <xf numFmtId="164" fontId="8" fillId="33" borderId="16" xfId="0" applyNumberFormat="1" applyFont="1" applyFill="1" applyBorder="1" applyAlignment="1" applyProtection="1">
      <alignment horizontal="left" vertical="center" wrapText="1"/>
      <protection/>
    </xf>
    <xf numFmtId="164" fontId="5" fillId="33" borderId="17" xfId="0" applyNumberFormat="1" applyFont="1" applyFill="1" applyBorder="1" applyAlignment="1" applyProtection="1">
      <alignment horizontal="centerContinuous" vertical="center" wrapText="1"/>
      <protection/>
    </xf>
    <xf numFmtId="164" fontId="5" fillId="33" borderId="18" xfId="0" applyFont="1" applyFill="1" applyBorder="1" applyAlignment="1">
      <alignment horizontal="centerContinuous" vertical="center" wrapText="1"/>
    </xf>
    <xf numFmtId="164" fontId="24" fillId="33" borderId="11" xfId="0" applyNumberFormat="1" applyFont="1" applyFill="1" applyBorder="1" applyAlignment="1" applyProtection="1">
      <alignment horizontal="left" vertical="center"/>
      <protection/>
    </xf>
    <xf numFmtId="164" fontId="5" fillId="33" borderId="0" xfId="0" applyNumberFormat="1" applyFont="1" applyFill="1" applyBorder="1" applyAlignment="1" applyProtection="1">
      <alignment horizontal="centerContinuous" vertical="center" wrapText="1"/>
      <protection/>
    </xf>
    <xf numFmtId="164" fontId="5" fillId="33" borderId="12" xfId="0" applyFont="1" applyFill="1" applyBorder="1" applyAlignment="1">
      <alignment horizontal="centerContinuous" vertical="center" wrapText="1"/>
    </xf>
    <xf numFmtId="164" fontId="8" fillId="33" borderId="16" xfId="0" applyNumberFormat="1" applyFont="1" applyFill="1" applyBorder="1" applyAlignment="1" applyProtection="1">
      <alignment horizontal="left" vertical="top" wrapText="1"/>
      <protection/>
    </xf>
    <xf numFmtId="164" fontId="8" fillId="33" borderId="17" xfId="0" applyNumberFormat="1" applyFont="1" applyFill="1" applyBorder="1" applyAlignment="1" applyProtection="1">
      <alignment horizontal="center" vertical="top" wrapText="1"/>
      <protection/>
    </xf>
    <xf numFmtId="164" fontId="8" fillId="33" borderId="18" xfId="0" applyFont="1" applyFill="1" applyBorder="1" applyAlignment="1">
      <alignment horizontal="center"/>
    </xf>
    <xf numFmtId="164" fontId="8" fillId="33" borderId="11" xfId="0" applyNumberFormat="1" applyFont="1" applyFill="1" applyBorder="1" applyAlignment="1" applyProtection="1">
      <alignment horizontal="left"/>
      <protection/>
    </xf>
    <xf numFmtId="164" fontId="8" fillId="33" borderId="0" xfId="0" applyNumberFormat="1" applyFont="1" applyFill="1" applyBorder="1" applyAlignment="1" applyProtection="1">
      <alignment horizontal="center"/>
      <protection/>
    </xf>
    <xf numFmtId="164" fontId="8" fillId="33" borderId="12" xfId="0" applyFont="1" applyFill="1" applyBorder="1" applyAlignment="1">
      <alignment horizontal="center"/>
    </xf>
    <xf numFmtId="164" fontId="8" fillId="33" borderId="11" xfId="0" applyFont="1" applyFill="1" applyBorder="1" applyAlignment="1">
      <alignment horizontal="left"/>
    </xf>
    <xf numFmtId="164" fontId="8" fillId="33" borderId="0" xfId="0" applyFont="1" applyFill="1" applyBorder="1" applyAlignment="1">
      <alignment horizontal="center"/>
    </xf>
    <xf numFmtId="165" fontId="8" fillId="33" borderId="13" xfId="0" applyNumberFormat="1" applyFont="1" applyFill="1" applyBorder="1" applyAlignment="1" applyProtection="1">
      <alignment horizontal="centerContinuous"/>
      <protection/>
    </xf>
    <xf numFmtId="164" fontId="5" fillId="33" borderId="14" xfId="0" applyFont="1" applyFill="1" applyBorder="1" applyAlignment="1">
      <alignment horizontal="centerContinuous" wrapText="1"/>
    </xf>
    <xf numFmtId="164" fontId="9" fillId="33" borderId="57" xfId="0" applyFont="1" applyFill="1" applyBorder="1" applyAlignment="1">
      <alignment horizontal="centerContinuous" vertical="top" wrapText="1"/>
    </xf>
    <xf numFmtId="164" fontId="5" fillId="33" borderId="18" xfId="0" applyFont="1" applyFill="1" applyBorder="1" applyAlignment="1">
      <alignment horizontal="centerContinuous" wrapText="1"/>
    </xf>
    <xf numFmtId="2" fontId="9" fillId="33" borderId="15" xfId="0" applyNumberFormat="1" applyFont="1" applyFill="1" applyBorder="1" applyAlignment="1">
      <alignment horizontal="centerContinuous" vertical="center"/>
    </xf>
    <xf numFmtId="2" fontId="5" fillId="33" borderId="14" xfId="0" applyNumberFormat="1" applyFont="1" applyFill="1" applyBorder="1" applyAlignment="1">
      <alignment horizontal="centerContinuous" vertical="center"/>
    </xf>
    <xf numFmtId="164" fontId="5" fillId="33" borderId="16" xfId="0" applyNumberFormat="1" applyFont="1" applyFill="1" applyBorder="1" applyAlignment="1" applyProtection="1">
      <alignment horizontal="center" vertical="top" wrapText="1"/>
      <protection/>
    </xf>
    <xf numFmtId="164" fontId="5" fillId="33" borderId="17" xfId="0" applyNumberFormat="1" applyFont="1" applyFill="1" applyBorder="1" applyAlignment="1" applyProtection="1">
      <alignment horizontal="center" vertical="top" wrapText="1"/>
      <protection/>
    </xf>
    <xf numFmtId="164" fontId="5" fillId="33" borderId="17" xfId="0" applyFont="1" applyFill="1" applyBorder="1" applyAlignment="1">
      <alignment horizontal="centerContinuous" vertical="top" wrapText="1"/>
    </xf>
    <xf numFmtId="164" fontId="5" fillId="33" borderId="18" xfId="0" applyFont="1" applyFill="1" applyBorder="1" applyAlignment="1">
      <alignment horizontal="centerContinuous" vertical="top" wrapText="1"/>
    </xf>
    <xf numFmtId="164" fontId="8" fillId="0" borderId="0" xfId="0" applyFont="1" applyBorder="1" applyAlignment="1">
      <alignment vertical="center"/>
    </xf>
    <xf numFmtId="164" fontId="24" fillId="0" borderId="0" xfId="0" applyFont="1" applyBorder="1" applyAlignment="1">
      <alignment horizontal="left" vertical="center"/>
    </xf>
    <xf numFmtId="164" fontId="8" fillId="34" borderId="17" xfId="0" applyFont="1" applyFill="1" applyBorder="1" applyAlignment="1">
      <alignment horizontal="centerContinuous"/>
    </xf>
    <xf numFmtId="164" fontId="13" fillId="34" borderId="11" xfId="0" applyFont="1" applyFill="1" applyBorder="1" applyAlignment="1">
      <alignment horizontal="centerContinuous" vertical="top" wrapText="1"/>
    </xf>
    <xf numFmtId="164" fontId="13" fillId="34" borderId="11" xfId="0" applyFont="1" applyFill="1" applyBorder="1" applyAlignment="1">
      <alignment horizontal="centerContinuous" vertical="center" wrapText="1"/>
    </xf>
    <xf numFmtId="164" fontId="5" fillId="34" borderId="0" xfId="0" applyFont="1" applyFill="1" applyBorder="1" applyAlignment="1">
      <alignment horizontal="centerContinuous" vertical="center" wrapText="1"/>
    </xf>
    <xf numFmtId="164" fontId="5" fillId="0" borderId="0" xfId="0" applyFont="1" applyBorder="1" applyAlignment="1">
      <alignment vertical="center" wrapText="1"/>
    </xf>
    <xf numFmtId="164" fontId="13" fillId="34" borderId="0" xfId="0" applyFont="1" applyFill="1" applyBorder="1" applyAlignment="1">
      <alignment horizontal="centerContinuous" vertical="top" wrapText="1"/>
    </xf>
    <xf numFmtId="164" fontId="8" fillId="34" borderId="0" xfId="0" applyFont="1" applyFill="1" applyBorder="1" applyAlignment="1">
      <alignment horizontal="left" vertical="top"/>
    </xf>
    <xf numFmtId="164" fontId="7" fillId="34" borderId="0" xfId="0" applyNumberFormat="1" applyFont="1" applyFill="1" applyBorder="1" applyAlignment="1" applyProtection="1">
      <alignment horizontal="left"/>
      <protection/>
    </xf>
    <xf numFmtId="164" fontId="8" fillId="33" borderId="57" xfId="0" applyFont="1" applyFill="1" applyBorder="1" applyAlignment="1">
      <alignment horizontal="centerContinuous" vertical="top" wrapText="1"/>
    </xf>
    <xf numFmtId="164" fontId="8" fillId="33" borderId="16" xfId="0" applyFont="1" applyFill="1" applyBorder="1" applyAlignment="1">
      <alignment horizontal="centerContinuous" vertical="top" wrapText="1"/>
    </xf>
    <xf numFmtId="164" fontId="0" fillId="33" borderId="18" xfId="0" applyFont="1" applyFill="1" applyBorder="1" applyAlignment="1">
      <alignment horizontal="centerContinuous" wrapText="1"/>
    </xf>
    <xf numFmtId="164" fontId="8" fillId="33" borderId="58" xfId="0" applyFont="1" applyFill="1" applyBorder="1" applyAlignment="1">
      <alignment horizontal="center" vertical="top" wrapText="1"/>
    </xf>
    <xf numFmtId="2" fontId="8" fillId="33" borderId="15" xfId="0" applyNumberFormat="1" applyFont="1" applyFill="1" applyBorder="1" applyAlignment="1">
      <alignment horizontal="centerContinuous" vertical="center"/>
    </xf>
    <xf numFmtId="3" fontId="8" fillId="33" borderId="15" xfId="0" applyNumberFormat="1" applyFont="1" applyFill="1" applyBorder="1" applyAlignment="1">
      <alignment horizontal="centerContinuous" vertical="center"/>
    </xf>
    <xf numFmtId="2" fontId="8" fillId="33" borderId="59" xfId="0" applyNumberFormat="1" applyFont="1" applyFill="1" applyBorder="1" applyAlignment="1">
      <alignment horizontal="center" vertical="center"/>
    </xf>
    <xf numFmtId="164" fontId="8" fillId="34" borderId="0" xfId="0" applyFont="1" applyFill="1" applyBorder="1" applyAlignment="1">
      <alignment horizontal="center"/>
    </xf>
    <xf numFmtId="165" fontId="8" fillId="33" borderId="15" xfId="0" applyNumberFormat="1" applyFont="1" applyFill="1" applyBorder="1" applyAlignment="1">
      <alignment horizontal="centerContinuous" vertical="center"/>
    </xf>
    <xf numFmtId="3" fontId="8" fillId="33" borderId="59" xfId="0" applyNumberFormat="1" applyFont="1" applyFill="1" applyBorder="1" applyAlignment="1">
      <alignment horizontal="center" vertical="center"/>
    </xf>
    <xf numFmtId="164" fontId="8" fillId="0" borderId="0" xfId="0" applyFont="1" applyAlignment="1">
      <alignment horizontal="centerContinuous" vertical="top"/>
    </xf>
    <xf numFmtId="164" fontId="6" fillId="0" borderId="0" xfId="0" applyNumberFormat="1" applyFont="1" applyBorder="1" applyAlignment="1" applyProtection="1">
      <alignment horizontal="left" vertical="center"/>
      <protection/>
    </xf>
    <xf numFmtId="164" fontId="6" fillId="0" borderId="0" xfId="0" applyFont="1" applyBorder="1" applyAlignment="1">
      <alignment vertical="center"/>
    </xf>
    <xf numFmtId="164" fontId="30" fillId="0" borderId="0" xfId="0" applyFont="1" applyBorder="1" applyAlignment="1">
      <alignment/>
    </xf>
    <xf numFmtId="164" fontId="30" fillId="0" borderId="0" xfId="0" applyFont="1" applyBorder="1" applyAlignment="1">
      <alignment horizontal="centerContinuous" vertical="center"/>
    </xf>
    <xf numFmtId="164" fontId="15" fillId="0" borderId="0" xfId="0" applyFont="1" applyBorder="1" applyAlignment="1">
      <alignment horizontal="left" vertical="center"/>
    </xf>
    <xf numFmtId="164" fontId="10" fillId="34" borderId="11" xfId="0" applyFont="1" applyFill="1" applyBorder="1" applyAlignment="1">
      <alignment horizontal="centerContinuous" vertical="top" wrapText="1"/>
    </xf>
    <xf numFmtId="164" fontId="5" fillId="34" borderId="12" xfId="0" applyFont="1" applyFill="1" applyBorder="1" applyAlignment="1">
      <alignment horizontal="centerContinuous" vertical="top" wrapText="1"/>
    </xf>
    <xf numFmtId="164" fontId="5" fillId="34" borderId="12" xfId="0" applyFont="1" applyFill="1" applyBorder="1" applyAlignment="1">
      <alignment/>
    </xf>
    <xf numFmtId="164" fontId="10" fillId="34" borderId="15" xfId="0" applyFont="1" applyFill="1" applyBorder="1" applyAlignment="1">
      <alignment horizontal="centerContinuous" vertical="top" wrapText="1"/>
    </xf>
    <xf numFmtId="164" fontId="5" fillId="34" borderId="14" xfId="0" applyFont="1" applyFill="1" applyBorder="1" applyAlignment="1">
      <alignment horizontal="centerContinuous" vertical="top" wrapText="1"/>
    </xf>
    <xf numFmtId="164" fontId="5" fillId="34" borderId="11" xfId="0" applyFont="1" applyFill="1" applyBorder="1" applyAlignment="1">
      <alignment vertical="top"/>
    </xf>
    <xf numFmtId="9" fontId="15" fillId="37" borderId="60" xfId="57" applyFont="1" applyFill="1" applyBorder="1" applyAlignment="1">
      <alignment horizontal="centerContinuous" vertical="center" wrapText="1"/>
    </xf>
    <xf numFmtId="164" fontId="9" fillId="33" borderId="57" xfId="0" applyFont="1" applyFill="1" applyBorder="1" applyAlignment="1">
      <alignment horizontal="center" vertical="top" wrapText="1"/>
    </xf>
    <xf numFmtId="3" fontId="9" fillId="33" borderId="24" xfId="0" applyNumberFormat="1" applyFont="1" applyFill="1" applyBorder="1" applyAlignment="1">
      <alignment horizontal="centerContinuous" vertical="center"/>
    </xf>
    <xf numFmtId="3" fontId="5" fillId="33" borderId="14" xfId="0" applyNumberFormat="1" applyFont="1" applyFill="1" applyBorder="1" applyAlignment="1">
      <alignment horizontal="centerContinuous" vertical="center"/>
    </xf>
    <xf numFmtId="3" fontId="9" fillId="33" borderId="24" xfId="0" applyNumberFormat="1" applyFont="1" applyFill="1" applyBorder="1" applyAlignment="1">
      <alignment horizontal="center" vertical="center"/>
    </xf>
    <xf numFmtId="3" fontId="5" fillId="0" borderId="0" xfId="0" applyNumberFormat="1" applyFont="1" applyAlignment="1">
      <alignment/>
    </xf>
    <xf numFmtId="174" fontId="9" fillId="33" borderId="24" xfId="0" applyNumberFormat="1" applyFont="1" applyFill="1" applyBorder="1" applyAlignment="1">
      <alignment horizontal="center" vertical="center"/>
    </xf>
    <xf numFmtId="164" fontId="0" fillId="0" borderId="0" xfId="0" applyFont="1" applyAlignment="1">
      <alignment/>
    </xf>
    <xf numFmtId="164" fontId="5" fillId="0" borderId="0" xfId="0" applyFont="1" applyAlignment="1">
      <alignment vertical="center" wrapText="1"/>
    </xf>
    <xf numFmtId="164" fontId="0" fillId="0" borderId="22" xfId="0" applyFont="1" applyBorder="1" applyAlignment="1">
      <alignment horizontal="center" wrapText="1"/>
    </xf>
    <xf numFmtId="164" fontId="8" fillId="34" borderId="16" xfId="0" applyFont="1" applyFill="1" applyBorder="1" applyAlignment="1">
      <alignment horizontal="center" vertical="top" wrapText="1"/>
    </xf>
    <xf numFmtId="164" fontId="0" fillId="0" borderId="17" xfId="0" applyBorder="1" applyAlignment="1">
      <alignment wrapText="1"/>
    </xf>
    <xf numFmtId="164" fontId="0" fillId="0" borderId="18" xfId="0" applyBorder="1" applyAlignment="1">
      <alignment wrapText="1"/>
    </xf>
    <xf numFmtId="164" fontId="5" fillId="34" borderId="11" xfId="0" applyFont="1" applyFill="1" applyBorder="1" applyAlignment="1">
      <alignment horizontal="left" vertical="center" wrapText="1"/>
    </xf>
    <xf numFmtId="164" fontId="0" fillId="0" borderId="0" xfId="0" applyAlignment="1">
      <alignment wrapText="1"/>
    </xf>
    <xf numFmtId="164" fontId="0" fillId="0" borderId="12" xfId="0" applyBorder="1" applyAlignment="1">
      <alignment wrapText="1"/>
    </xf>
    <xf numFmtId="164" fontId="8" fillId="0" borderId="0" xfId="0" applyNumberFormat="1" applyFont="1" applyBorder="1" applyAlignment="1" applyProtection="1">
      <alignment horizontal="left" vertical="center"/>
      <protection/>
    </xf>
    <xf numFmtId="164" fontId="0" fillId="0" borderId="0" xfId="0" applyFont="1" applyAlignment="1">
      <alignment/>
    </xf>
    <xf numFmtId="164" fontId="0" fillId="0" borderId="0" xfId="0" applyFont="1" applyAlignment="1">
      <alignment horizontal="left" vertical="center" wrapText="1"/>
    </xf>
    <xf numFmtId="164" fontId="0" fillId="0" borderId="12" xfId="0" applyFont="1" applyBorder="1" applyAlignment="1">
      <alignment horizontal="left" vertical="center" wrapText="1"/>
    </xf>
    <xf numFmtId="164" fontId="5" fillId="0" borderId="15" xfId="0" applyFont="1" applyBorder="1" applyAlignment="1">
      <alignment horizontal="left" vertical="center" wrapText="1"/>
    </xf>
    <xf numFmtId="164" fontId="0" fillId="0" borderId="13" xfId="0" applyFont="1" applyBorder="1" applyAlignment="1">
      <alignment horizontal="left" vertical="center" wrapText="1"/>
    </xf>
    <xf numFmtId="164" fontId="0" fillId="0" borderId="14" xfId="0" applyFont="1" applyBorder="1" applyAlignment="1">
      <alignment horizontal="left" vertical="center" wrapText="1"/>
    </xf>
    <xf numFmtId="164" fontId="22" fillId="35" borderId="11" xfId="0" applyFont="1" applyFill="1" applyBorder="1" applyAlignment="1">
      <alignment horizontal="center" vertical="justify"/>
    </xf>
    <xf numFmtId="164" fontId="22" fillId="35" borderId="0" xfId="0" applyFont="1" applyFill="1" applyBorder="1" applyAlignment="1">
      <alignment horizontal="center" vertical="justify"/>
    </xf>
    <xf numFmtId="164" fontId="22" fillId="35" borderId="12" xfId="0" applyFont="1" applyFill="1" applyBorder="1" applyAlignment="1">
      <alignment horizontal="center" vertical="justify"/>
    </xf>
    <xf numFmtId="10" fontId="22" fillId="35" borderId="15" xfId="57" applyNumberFormat="1" applyFont="1" applyFill="1" applyBorder="1" applyAlignment="1">
      <alignment horizontal="center"/>
    </xf>
    <xf numFmtId="10" fontId="22" fillId="35" borderId="13" xfId="57" applyNumberFormat="1" applyFont="1" applyFill="1" applyBorder="1" applyAlignment="1">
      <alignment horizontal="center"/>
    </xf>
    <xf numFmtId="10" fontId="22" fillId="35" borderId="14" xfId="57" applyNumberFormat="1" applyFont="1" applyFill="1" applyBorder="1" applyAlignment="1">
      <alignment horizontal="center"/>
    </xf>
    <xf numFmtId="164" fontId="8" fillId="34" borderId="16" xfId="0" applyFont="1" applyFill="1" applyBorder="1" applyAlignment="1">
      <alignment horizontal="center" vertical="top"/>
    </xf>
    <xf numFmtId="164" fontId="8" fillId="34" borderId="17" xfId="0" applyFont="1" applyFill="1" applyBorder="1" applyAlignment="1">
      <alignment horizontal="center" vertical="top"/>
    </xf>
    <xf numFmtId="164" fontId="8" fillId="34" borderId="18" xfId="0" applyFont="1" applyFill="1" applyBorder="1" applyAlignment="1">
      <alignment horizontal="center" vertical="top"/>
    </xf>
    <xf numFmtId="164" fontId="8" fillId="0" borderId="0" xfId="0" applyNumberFormat="1" applyFont="1" applyAlignment="1" applyProtection="1">
      <alignment horizontal="center" vertical="top"/>
      <protection/>
    </xf>
    <xf numFmtId="164" fontId="5" fillId="34" borderId="11" xfId="0" applyFont="1" applyFill="1" applyBorder="1" applyAlignment="1">
      <alignment horizontal="left" vertical="top" wrapText="1"/>
    </xf>
    <xf numFmtId="9" fontId="17" fillId="38" borderId="11" xfId="57" applyFont="1" applyFill="1" applyBorder="1" applyAlignment="1">
      <alignment horizontal="center" vertical="center"/>
    </xf>
    <xf numFmtId="164" fontId="52" fillId="0" borderId="0" xfId="0" applyFont="1" applyAlignment="1">
      <alignment horizontal="center" vertical="center"/>
    </xf>
    <xf numFmtId="164" fontId="52" fillId="0" borderId="25" xfId="0" applyFont="1" applyBorder="1" applyAlignment="1">
      <alignment horizontal="center" vertical="center"/>
    </xf>
    <xf numFmtId="164" fontId="6" fillId="34" borderId="0" xfId="0" applyFont="1" applyFill="1" applyBorder="1" applyAlignment="1">
      <alignment horizontal="left" vertical="top"/>
    </xf>
    <xf numFmtId="164" fontId="0" fillId="0" borderId="0" xfId="0" applyAlignment="1">
      <alignment vertical="top"/>
    </xf>
    <xf numFmtId="164" fontId="6" fillId="0" borderId="0" xfId="0" applyNumberFormat="1" applyFont="1" applyBorder="1" applyAlignment="1" applyProtection="1">
      <alignment horizontal="left" vertical="center"/>
      <protection/>
    </xf>
    <xf numFmtId="164" fontId="51" fillId="0" borderId="0" xfId="0" applyFont="1" applyAlignment="1">
      <alignment/>
    </xf>
    <xf numFmtId="164" fontId="8" fillId="34" borderId="11" xfId="0" applyFont="1" applyFill="1" applyBorder="1" applyAlignment="1">
      <alignment horizontal="left" vertical="center" wrapText="1"/>
    </xf>
    <xf numFmtId="164" fontId="0" fillId="0" borderId="0" xfId="0" applyAlignment="1">
      <alignment horizontal="left" vertical="center" wrapText="1"/>
    </xf>
    <xf numFmtId="164" fontId="0" fillId="0" borderId="12" xfId="0" applyBorder="1" applyAlignment="1">
      <alignment horizontal="left" vertical="center" wrapText="1"/>
    </xf>
    <xf numFmtId="164" fontId="0" fillId="34" borderId="0" xfId="0" applyFill="1" applyAlignment="1">
      <alignment horizontal="left" vertical="center" wrapText="1"/>
    </xf>
    <xf numFmtId="164" fontId="0" fillId="34" borderId="12" xfId="0" applyFill="1" applyBorder="1" applyAlignment="1">
      <alignment horizontal="left" vertical="center" wrapText="1"/>
    </xf>
    <xf numFmtId="164" fontId="8" fillId="34" borderId="15" xfId="0" applyFont="1" applyFill="1" applyBorder="1" applyAlignment="1">
      <alignment horizontal="left" vertical="center" wrapText="1"/>
    </xf>
    <xf numFmtId="164" fontId="0" fillId="34" borderId="13" xfId="0" applyFill="1" applyBorder="1" applyAlignment="1">
      <alignment horizontal="left" vertical="center" wrapText="1"/>
    </xf>
    <xf numFmtId="164" fontId="0" fillId="34" borderId="14" xfId="0" applyFill="1" applyBorder="1" applyAlignment="1">
      <alignment horizontal="left" vertical="center" wrapText="1"/>
    </xf>
    <xf numFmtId="164" fontId="9" fillId="0" borderId="0" xfId="0" applyNumberFormat="1" applyFont="1" applyAlignment="1" applyProtection="1">
      <alignment horizontal="center" vertical="top"/>
      <protection/>
    </xf>
    <xf numFmtId="164" fontId="5" fillId="34" borderId="16" xfId="0" applyFont="1" applyFill="1" applyBorder="1" applyAlignment="1">
      <alignment horizontal="left" vertical="center" wrapText="1"/>
    </xf>
    <xf numFmtId="164" fontId="0" fillId="0" borderId="17" xfId="0" applyBorder="1" applyAlignment="1">
      <alignment horizontal="left" vertical="center" wrapText="1"/>
    </xf>
    <xf numFmtId="164" fontId="0" fillId="0" borderId="18" xfId="0"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1" u="none" baseline="0">
                <a:solidFill>
                  <a:srgbClr val="000000"/>
                </a:solidFill>
              </a:rPr>
              <a:t>INSTRUCTIONS</a:t>
            </a:r>
            <a:r>
              <a:rPr lang="en-US" cap="none" sz="1000" b="1" i="0" u="none" baseline="0">
                <a:solidFill>
                  <a:srgbClr val="000000"/>
                </a:solidFill>
              </a:rPr>
              <a:t>: Using input data sheet, plot total BTEXN concentration versus time for each well</a:t>
            </a:r>
          </a:p>
        </c:rich>
      </c:tx>
      <c:layout>
        <c:manualLayout>
          <c:xMode val="factor"/>
          <c:yMode val="factor"/>
          <c:x val="-0.015"/>
          <c:y val="0"/>
        </c:manualLayout>
      </c:layout>
      <c:spPr>
        <a:noFill/>
        <a:ln>
          <a:noFill/>
        </a:ln>
      </c:spPr>
    </c:title>
    <c:plotArea>
      <c:layout>
        <c:manualLayout>
          <c:xMode val="edge"/>
          <c:yMode val="edge"/>
          <c:x val="0"/>
          <c:y val="0.0245"/>
          <c:w val="1"/>
          <c:h val="0.975"/>
        </c:manualLayout>
      </c:layout>
      <c:lineChart>
        <c:grouping val="standard"/>
        <c:varyColors val="0"/>
        <c:ser>
          <c:idx val="0"/>
          <c:order val="0"/>
          <c:tx>
            <c:strRef>
              <c:f>'[2]Input Data Sheet'!$B$1</c:f>
              <c:strCache>
                <c:ptCount val="1"/>
                <c:pt idx="0">
                  <c:v>1E + 02</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Sheet'!$B$2:$B$10</c:f>
              <c:numCache>
                <c:ptCount val="9"/>
                <c:pt idx="0">
                  <c:v>0</c:v>
                </c:pt>
                <c:pt idx="1">
                  <c:v>0</c:v>
                </c:pt>
                <c:pt idx="2">
                  <c:v>0</c:v>
                </c:pt>
                <c:pt idx="3">
                  <c:v>0</c:v>
                </c:pt>
                <c:pt idx="4">
                  <c:v>0</c:v>
                </c:pt>
                <c:pt idx="5">
                  <c:v>0</c:v>
                </c:pt>
                <c:pt idx="6">
                  <c:v>0</c:v>
                </c:pt>
                <c:pt idx="7">
                  <c:v>0</c:v>
                </c:pt>
                <c:pt idx="8">
                  <c:v>0</c:v>
                </c:pt>
              </c:numCache>
            </c:numRef>
          </c:val>
          <c:smooth val="0"/>
        </c:ser>
        <c:ser>
          <c:idx val="1"/>
          <c:order val="1"/>
          <c:tx>
            <c:strRef>
              <c:f>'[2]Input Data Sheet'!$C$1</c:f>
              <c:strCache>
                <c:ptCount val="1"/>
                <c:pt idx="0">
                  <c:v>1E +01</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Sheet'!$C$2:$C$10</c:f>
              <c:numCache>
                <c:ptCount val="9"/>
                <c:pt idx="0">
                  <c:v>0</c:v>
                </c:pt>
                <c:pt idx="1">
                  <c:v>0</c:v>
                </c:pt>
                <c:pt idx="2">
                  <c:v>0</c:v>
                </c:pt>
                <c:pt idx="3">
                  <c:v>0</c:v>
                </c:pt>
                <c:pt idx="4">
                  <c:v>0</c:v>
                </c:pt>
                <c:pt idx="5">
                  <c:v>0</c:v>
                </c:pt>
                <c:pt idx="6">
                  <c:v>0</c:v>
                </c:pt>
                <c:pt idx="7">
                  <c:v>0</c:v>
                </c:pt>
                <c:pt idx="8">
                  <c:v>0</c:v>
                </c:pt>
              </c:numCache>
            </c:numRef>
          </c:val>
          <c:smooth val="0"/>
        </c:ser>
        <c:ser>
          <c:idx val="2"/>
          <c:order val="2"/>
          <c:tx>
            <c:strRef>
              <c:f>'[2]Input Data Sheet'!$D$1</c:f>
              <c:strCache>
                <c:ptCount val="1"/>
                <c:pt idx="0">
                  <c:v>1E +00</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Sheet'!$D$2:$D$10</c:f>
              <c:numCache>
                <c:ptCount val="9"/>
                <c:pt idx="0">
                  <c:v>0</c:v>
                </c:pt>
                <c:pt idx="1">
                  <c:v>0</c:v>
                </c:pt>
                <c:pt idx="2">
                  <c:v>0</c:v>
                </c:pt>
                <c:pt idx="3">
                  <c:v>0</c:v>
                </c:pt>
                <c:pt idx="4">
                  <c:v>0</c:v>
                </c:pt>
                <c:pt idx="5">
                  <c:v>0</c:v>
                </c:pt>
                <c:pt idx="6">
                  <c:v>0</c:v>
                </c:pt>
                <c:pt idx="7">
                  <c:v>0</c:v>
                </c:pt>
                <c:pt idx="8">
                  <c:v>0</c:v>
                </c:pt>
              </c:numCache>
            </c:numRef>
          </c:val>
          <c:smooth val="0"/>
        </c:ser>
        <c:ser>
          <c:idx val="3"/>
          <c:order val="3"/>
          <c:tx>
            <c:strRef>
              <c:f>'[2]Input Data Sheet'!$E$1</c:f>
              <c:strCache>
                <c:ptCount val="1"/>
                <c:pt idx="0">
                  <c:v>1E -01</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Sheet'!$E$2:$E$10</c:f>
              <c:numCache>
                <c:ptCount val="9"/>
                <c:pt idx="0">
                  <c:v>0</c:v>
                </c:pt>
                <c:pt idx="1">
                  <c:v>0</c:v>
                </c:pt>
                <c:pt idx="2">
                  <c:v>0</c:v>
                </c:pt>
                <c:pt idx="3">
                  <c:v>0</c:v>
                </c:pt>
                <c:pt idx="4">
                  <c:v>0</c:v>
                </c:pt>
                <c:pt idx="5">
                  <c:v>0</c:v>
                </c:pt>
                <c:pt idx="6">
                  <c:v>0</c:v>
                </c:pt>
                <c:pt idx="7">
                  <c:v>0</c:v>
                </c:pt>
                <c:pt idx="8">
                  <c:v>0</c:v>
                </c:pt>
              </c:numCache>
            </c:numRef>
          </c:val>
          <c:smooth val="0"/>
        </c:ser>
        <c:ser>
          <c:idx val="4"/>
          <c:order val="4"/>
          <c:tx>
            <c:strRef>
              <c:f>'[2]Input Data Sheet'!$F$1</c:f>
              <c:strCache>
                <c:ptCount val="1"/>
                <c:pt idx="0">
                  <c:v>1E -02</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Sheet'!$F$2:$F$10</c:f>
              <c:numCache>
                <c:ptCount val="9"/>
                <c:pt idx="0">
                  <c:v>0</c:v>
                </c:pt>
                <c:pt idx="1">
                  <c:v>0</c:v>
                </c:pt>
                <c:pt idx="2">
                  <c:v>0</c:v>
                </c:pt>
                <c:pt idx="3">
                  <c:v>0</c:v>
                </c:pt>
                <c:pt idx="4">
                  <c:v>0</c:v>
                </c:pt>
                <c:pt idx="5">
                  <c:v>0</c:v>
                </c:pt>
                <c:pt idx="6">
                  <c:v>0</c:v>
                </c:pt>
                <c:pt idx="7">
                  <c:v>0</c:v>
                </c:pt>
                <c:pt idx="8">
                  <c:v>0</c:v>
                </c:pt>
              </c:numCache>
            </c:numRef>
          </c:val>
          <c:smooth val="0"/>
        </c:ser>
        <c:ser>
          <c:idx val="5"/>
          <c:order val="5"/>
          <c:tx>
            <c:strRef>
              <c:f>'[2]Input Data Sheet'!$G$1</c:f>
              <c:strCache>
                <c:ptCount val="1"/>
                <c:pt idx="0">
                  <c:v>1E -03</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'[2]Input Data Sheet'!$A$2:$A$10</c:f>
              <c:numCache/>
            </c:numRef>
          </c:cat>
          <c:val>
            <c:numRef>
              <c:f>'[2]Input Data Sheet'!$G$2:$G$10</c:f>
              <c:numCache>
                <c:ptCount val="9"/>
                <c:pt idx="0">
                  <c:v>0</c:v>
                </c:pt>
                <c:pt idx="1">
                  <c:v>0</c:v>
                </c:pt>
                <c:pt idx="2">
                  <c:v>0</c:v>
                </c:pt>
                <c:pt idx="3">
                  <c:v>0</c:v>
                </c:pt>
                <c:pt idx="4">
                  <c:v>0</c:v>
                </c:pt>
                <c:pt idx="5">
                  <c:v>0</c:v>
                </c:pt>
                <c:pt idx="6">
                  <c:v>0</c:v>
                </c:pt>
                <c:pt idx="7">
                  <c:v>0</c:v>
                </c:pt>
                <c:pt idx="8">
                  <c:v>0</c:v>
                </c:pt>
              </c:numCache>
            </c:numRef>
          </c:val>
          <c:smooth val="0"/>
        </c:ser>
        <c:marker val="1"/>
        <c:axId val="58935670"/>
        <c:axId val="60658983"/>
      </c:lineChart>
      <c:catAx>
        <c:axId val="58935670"/>
        <c:scaling>
          <c:orientation val="minMax"/>
        </c:scaling>
        <c:axPos val="b"/>
        <c:title>
          <c:tx>
            <c:rich>
              <a:bodyPr vert="horz" rot="0" anchor="ctr"/>
              <a:lstStyle/>
              <a:p>
                <a:pPr algn="ctr">
                  <a:defRPr/>
                </a:pPr>
                <a:r>
                  <a:rPr lang="en-US" cap="none" sz="800" b="1" i="0" u="none" baseline="0">
                    <a:solidFill>
                      <a:srgbClr val="000000"/>
                    </a:solidFill>
                  </a:rPr>
                  <a:t>Sampling Dates</a:t>
                </a:r>
              </a:p>
            </c:rich>
          </c:tx>
          <c:layout>
            <c:manualLayout>
              <c:xMode val="factor"/>
              <c:yMode val="factor"/>
              <c:x val="0.01875"/>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cross"/>
        <c:minorTickMark val="none"/>
        <c:tickLblPos val="nextTo"/>
        <c:spPr>
          <a:ln w="3175">
            <a:solidFill>
              <a:srgbClr val="000000"/>
            </a:solidFill>
          </a:ln>
        </c:spPr>
        <c:crossAx val="60658983"/>
        <c:crossesAt val="0.001"/>
        <c:auto val="0"/>
        <c:lblOffset val="100"/>
        <c:tickLblSkip val="1"/>
        <c:noMultiLvlLbl val="0"/>
      </c:catAx>
      <c:valAx>
        <c:axId val="60658983"/>
        <c:scaling>
          <c:logBase val="10"/>
          <c:orientation val="minMax"/>
          <c:max val="100"/>
          <c:min val="0.001"/>
        </c:scaling>
        <c:axPos val="l"/>
        <c:title>
          <c:tx>
            <c:rich>
              <a:bodyPr vert="horz" rot="-5400000" anchor="ctr"/>
              <a:lstStyle/>
              <a:p>
                <a:pPr algn="ctr">
                  <a:defRPr/>
                </a:pPr>
                <a:r>
                  <a:rPr lang="en-US" cap="none" sz="800" b="1" i="0" u="none" baseline="0">
                    <a:solidFill>
                      <a:srgbClr val="000000"/>
                    </a:solidFill>
                  </a:rPr>
                  <a:t>Total BTEXN Conc. (mg/L)</a:t>
                </a:r>
              </a:p>
            </c:rich>
          </c:tx>
          <c:layout>
            <c:manualLayout>
              <c:xMode val="factor"/>
              <c:yMode val="factor"/>
              <c:x val="-0.0035"/>
              <c:y val="0"/>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0E+00;\ 0E-0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935670"/>
        <c:crossesAt val="1"/>
        <c:crossBetween val="midCat"/>
        <c:dispUnits/>
        <c:majorUnit val="10"/>
      </c:valAx>
      <c:spPr>
        <a:solidFill>
          <a:srgbClr val="C0C0C0"/>
        </a:solidFill>
        <a:ln w="12700">
          <a:solidFill>
            <a:srgbClr val="E3E3E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1228725</xdr:colOff>
      <xdr:row>13</xdr:row>
      <xdr:rowOff>0</xdr:rowOff>
    </xdr:to>
    <xdr:grpSp>
      <xdr:nvGrpSpPr>
        <xdr:cNvPr id="1" name="Group 1"/>
        <xdr:cNvGrpSpPr>
          <a:grpSpLocks noChangeAspect="1"/>
        </xdr:cNvGrpSpPr>
      </xdr:nvGrpSpPr>
      <xdr:grpSpPr>
        <a:xfrm>
          <a:off x="0" y="1200150"/>
          <a:ext cx="3733800" cy="3105150"/>
          <a:chOff x="3240" y="1980"/>
          <a:chExt cx="5760" cy="4320"/>
        </a:xfrm>
        <a:solidFill>
          <a:srgbClr val="FFFFFF"/>
        </a:solidFill>
      </xdr:grpSpPr>
      <xdr:sp>
        <xdr:nvSpPr>
          <xdr:cNvPr id="2" name="AutoShape 2"/>
          <xdr:cNvSpPr>
            <a:spLocks noChangeAspect="1"/>
          </xdr:cNvSpPr>
        </xdr:nvSpPr>
        <xdr:spPr>
          <a:xfrm>
            <a:off x="3240" y="1980"/>
            <a:ext cx="5760" cy="4320"/>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sp>
        <xdr:nvSpPr>
          <xdr:cNvPr id="3" name="Oval 3"/>
          <xdr:cNvSpPr>
            <a:spLocks/>
          </xdr:cNvSpPr>
        </xdr:nvSpPr>
        <xdr:spPr>
          <a:xfrm>
            <a:off x="3600" y="2700"/>
            <a:ext cx="5220" cy="216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4" name="Oval 4"/>
          <xdr:cNvSpPr>
            <a:spLocks/>
          </xdr:cNvSpPr>
        </xdr:nvSpPr>
        <xdr:spPr>
          <a:xfrm>
            <a:off x="3960" y="2940"/>
            <a:ext cx="3780" cy="156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5" name="Oval 5"/>
          <xdr:cNvSpPr>
            <a:spLocks/>
          </xdr:cNvSpPr>
        </xdr:nvSpPr>
        <xdr:spPr>
          <a:xfrm>
            <a:off x="4140" y="3180"/>
            <a:ext cx="1980" cy="96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6" name="Text Box 6"/>
          <xdr:cNvSpPr txBox="1">
            <a:spLocks noChangeArrowheads="1"/>
          </xdr:cNvSpPr>
        </xdr:nvSpPr>
        <xdr:spPr>
          <a:xfrm>
            <a:off x="6840" y="5580"/>
            <a:ext cx="1980" cy="36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rPr>
              <a:t>GW Flow Direction
</a:t>
            </a:r>
          </a:p>
        </xdr:txBody>
      </xdr:sp>
      <xdr:sp>
        <xdr:nvSpPr>
          <xdr:cNvPr id="7" name="Line 7"/>
          <xdr:cNvSpPr>
            <a:spLocks/>
          </xdr:cNvSpPr>
        </xdr:nvSpPr>
        <xdr:spPr>
          <a:xfrm>
            <a:off x="4860" y="5400"/>
            <a:ext cx="1620" cy="1"/>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8" name="Text Box 8"/>
          <xdr:cNvSpPr txBox="1">
            <a:spLocks noChangeArrowheads="1"/>
          </xdr:cNvSpPr>
        </xdr:nvSpPr>
        <xdr:spPr>
          <a:xfrm>
            <a:off x="5400" y="558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feet
</a:t>
            </a:r>
          </a:p>
        </xdr:txBody>
      </xdr:sp>
      <xdr:sp>
        <xdr:nvSpPr>
          <xdr:cNvPr id="9" name="Line 9"/>
          <xdr:cNvSpPr>
            <a:spLocks/>
          </xdr:cNvSpPr>
        </xdr:nvSpPr>
        <xdr:spPr>
          <a:xfrm>
            <a:off x="4860" y="5220"/>
            <a:ext cx="1" cy="3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10" name="Line 10"/>
          <xdr:cNvSpPr>
            <a:spLocks/>
          </xdr:cNvSpPr>
        </xdr:nvSpPr>
        <xdr:spPr>
          <a:xfrm>
            <a:off x="6480" y="5220"/>
            <a:ext cx="1" cy="36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sp>
        <xdr:nvSpPr>
          <xdr:cNvPr id="11" name="Text Box 11"/>
          <xdr:cNvSpPr txBox="1">
            <a:spLocks noChangeArrowheads="1"/>
          </xdr:cNvSpPr>
        </xdr:nvSpPr>
        <xdr:spPr>
          <a:xfrm>
            <a:off x="4680" y="504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0
</a:t>
            </a:r>
          </a:p>
        </xdr:txBody>
      </xdr:sp>
      <xdr:sp>
        <xdr:nvSpPr>
          <xdr:cNvPr id="12" name="Text Box 12"/>
          <xdr:cNvSpPr txBox="1">
            <a:spLocks noChangeArrowheads="1"/>
          </xdr:cNvSpPr>
        </xdr:nvSpPr>
        <xdr:spPr>
          <a:xfrm>
            <a:off x="6300" y="504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50
</a:t>
            </a:r>
          </a:p>
        </xdr:txBody>
      </xdr:sp>
      <xdr:sp>
        <xdr:nvSpPr>
          <xdr:cNvPr id="13" name="Text Box 13"/>
          <xdr:cNvSpPr txBox="1">
            <a:spLocks noChangeArrowheads="1"/>
          </xdr:cNvSpPr>
        </xdr:nvSpPr>
        <xdr:spPr>
          <a:xfrm>
            <a:off x="5040" y="378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10
</a:t>
            </a:r>
          </a:p>
        </xdr:txBody>
      </xdr:sp>
      <xdr:sp>
        <xdr:nvSpPr>
          <xdr:cNvPr id="14" name="Text Box 14"/>
          <xdr:cNvSpPr txBox="1">
            <a:spLocks noChangeArrowheads="1"/>
          </xdr:cNvSpPr>
        </xdr:nvSpPr>
        <xdr:spPr>
          <a:xfrm>
            <a:off x="5940" y="432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5
</a:t>
            </a:r>
          </a:p>
        </xdr:txBody>
      </xdr:sp>
      <xdr:sp>
        <xdr:nvSpPr>
          <xdr:cNvPr id="15" name="Text Box 15"/>
          <xdr:cNvSpPr txBox="1">
            <a:spLocks noChangeArrowheads="1"/>
          </xdr:cNvSpPr>
        </xdr:nvSpPr>
        <xdr:spPr>
          <a:xfrm>
            <a:off x="7020" y="4500"/>
            <a:ext cx="72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1
</a:t>
            </a:r>
          </a:p>
        </xdr:txBody>
      </xdr:sp>
      <xdr:sp>
        <xdr:nvSpPr>
          <xdr:cNvPr id="16" name="Line 16"/>
          <xdr:cNvSpPr>
            <a:spLocks/>
          </xdr:cNvSpPr>
        </xdr:nvSpPr>
        <xdr:spPr>
          <a:xfrm>
            <a:off x="8460" y="5760"/>
            <a:ext cx="360" cy="1"/>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sp>
        <xdr:nvSpPr>
          <xdr:cNvPr id="17" name="Text Box 17"/>
          <xdr:cNvSpPr txBox="1">
            <a:spLocks noChangeArrowheads="1"/>
          </xdr:cNvSpPr>
        </xdr:nvSpPr>
        <xdr:spPr>
          <a:xfrm>
            <a:off x="4140" y="1980"/>
            <a:ext cx="4140" cy="54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Example TPH in Groundwater, mg/L
</a:t>
            </a:r>
            <a:r>
              <a:rPr lang="en-US" cap="none" sz="1000" b="0" i="0" u="none" baseline="0">
                <a:solidFill>
                  <a:srgbClr val="000000"/>
                </a:solidFill>
                <a:latin typeface="Times New Roman"/>
                <a:ea typeface="Times New Roman"/>
                <a:cs typeface="Times New Roman"/>
              </a:rPr>
              <a:t>Time = Initial
</a:t>
            </a:r>
          </a:p>
        </xdr:txBody>
      </xdr:sp>
      <xdr:sp>
        <xdr:nvSpPr>
          <xdr:cNvPr id="18" name="Text Box 18"/>
          <xdr:cNvSpPr txBox="1">
            <a:spLocks noChangeArrowheads="1"/>
          </xdr:cNvSpPr>
        </xdr:nvSpPr>
        <xdr:spPr>
          <a:xfrm>
            <a:off x="4320" y="3420"/>
            <a:ext cx="126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Area A
</a:t>
            </a:r>
          </a:p>
        </xdr:txBody>
      </xdr:sp>
      <xdr:sp>
        <xdr:nvSpPr>
          <xdr:cNvPr id="19" name="Text Box 19"/>
          <xdr:cNvSpPr txBox="1">
            <a:spLocks noChangeArrowheads="1"/>
          </xdr:cNvSpPr>
        </xdr:nvSpPr>
        <xdr:spPr>
          <a:xfrm>
            <a:off x="6300" y="3420"/>
            <a:ext cx="126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Area B
</a:t>
            </a:r>
          </a:p>
        </xdr:txBody>
      </xdr:sp>
      <xdr:sp>
        <xdr:nvSpPr>
          <xdr:cNvPr id="20" name="Text Box 20"/>
          <xdr:cNvSpPr txBox="1">
            <a:spLocks noChangeArrowheads="1"/>
          </xdr:cNvSpPr>
        </xdr:nvSpPr>
        <xdr:spPr>
          <a:xfrm>
            <a:off x="7740" y="3600"/>
            <a:ext cx="1260" cy="36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Area C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34</xdr:row>
      <xdr:rowOff>95250</xdr:rowOff>
    </xdr:from>
    <xdr:to>
      <xdr:col>24</xdr:col>
      <xdr:colOff>371475</xdr:colOff>
      <xdr:row>34</xdr:row>
      <xdr:rowOff>95250</xdr:rowOff>
    </xdr:to>
    <xdr:sp>
      <xdr:nvSpPr>
        <xdr:cNvPr id="1" name="Line 2"/>
        <xdr:cNvSpPr>
          <a:spLocks/>
        </xdr:cNvSpPr>
      </xdr:nvSpPr>
      <xdr:spPr>
        <a:xfrm flipV="1">
          <a:off x="8458200" y="5810250"/>
          <a:ext cx="3838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38100</xdr:colOff>
      <xdr:row>33</xdr:row>
      <xdr:rowOff>104775</xdr:rowOff>
    </xdr:from>
    <xdr:to>
      <xdr:col>23</xdr:col>
      <xdr:colOff>352425</xdr:colOff>
      <xdr:row>33</xdr:row>
      <xdr:rowOff>104775</xdr:rowOff>
    </xdr:to>
    <xdr:sp>
      <xdr:nvSpPr>
        <xdr:cNvPr id="2" name="Line 3"/>
        <xdr:cNvSpPr>
          <a:spLocks/>
        </xdr:cNvSpPr>
      </xdr:nvSpPr>
      <xdr:spPr>
        <a:xfrm flipV="1">
          <a:off x="8458200" y="5648325"/>
          <a:ext cx="3381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38100</xdr:colOff>
      <xdr:row>32</xdr:row>
      <xdr:rowOff>104775</xdr:rowOff>
    </xdr:from>
    <xdr:to>
      <xdr:col>22</xdr:col>
      <xdr:colOff>352425</xdr:colOff>
      <xdr:row>32</xdr:row>
      <xdr:rowOff>104775</xdr:rowOff>
    </xdr:to>
    <xdr:sp>
      <xdr:nvSpPr>
        <xdr:cNvPr id="3" name="Line 4"/>
        <xdr:cNvSpPr>
          <a:spLocks/>
        </xdr:cNvSpPr>
      </xdr:nvSpPr>
      <xdr:spPr>
        <a:xfrm flipV="1">
          <a:off x="8458200" y="5476875"/>
          <a:ext cx="2943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38100</xdr:colOff>
      <xdr:row>31</xdr:row>
      <xdr:rowOff>114300</xdr:rowOff>
    </xdr:from>
    <xdr:to>
      <xdr:col>21</xdr:col>
      <xdr:colOff>371475</xdr:colOff>
      <xdr:row>31</xdr:row>
      <xdr:rowOff>114300</xdr:rowOff>
    </xdr:to>
    <xdr:sp>
      <xdr:nvSpPr>
        <xdr:cNvPr id="4" name="Line 5"/>
        <xdr:cNvSpPr>
          <a:spLocks/>
        </xdr:cNvSpPr>
      </xdr:nvSpPr>
      <xdr:spPr>
        <a:xfrm flipV="1">
          <a:off x="8458200" y="5314950"/>
          <a:ext cx="2524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38100</xdr:colOff>
      <xdr:row>30</xdr:row>
      <xdr:rowOff>104775</xdr:rowOff>
    </xdr:from>
    <xdr:to>
      <xdr:col>20</xdr:col>
      <xdr:colOff>361950</xdr:colOff>
      <xdr:row>30</xdr:row>
      <xdr:rowOff>104775</xdr:rowOff>
    </xdr:to>
    <xdr:sp>
      <xdr:nvSpPr>
        <xdr:cNvPr id="5" name="Line 6"/>
        <xdr:cNvSpPr>
          <a:spLocks/>
        </xdr:cNvSpPr>
      </xdr:nvSpPr>
      <xdr:spPr>
        <a:xfrm flipV="1">
          <a:off x="8458200" y="5133975"/>
          <a:ext cx="2076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28575</xdr:colOff>
      <xdr:row>29</xdr:row>
      <xdr:rowOff>85725</xdr:rowOff>
    </xdr:from>
    <xdr:to>
      <xdr:col>19</xdr:col>
      <xdr:colOff>304800</xdr:colOff>
      <xdr:row>29</xdr:row>
      <xdr:rowOff>85725</xdr:rowOff>
    </xdr:to>
    <xdr:sp>
      <xdr:nvSpPr>
        <xdr:cNvPr id="6" name="Line 7"/>
        <xdr:cNvSpPr>
          <a:spLocks/>
        </xdr:cNvSpPr>
      </xdr:nvSpPr>
      <xdr:spPr>
        <a:xfrm>
          <a:off x="8448675" y="4943475"/>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38100</xdr:colOff>
      <xdr:row>28</xdr:row>
      <xdr:rowOff>104775</xdr:rowOff>
    </xdr:from>
    <xdr:to>
      <xdr:col>18</xdr:col>
      <xdr:colOff>352425</xdr:colOff>
      <xdr:row>28</xdr:row>
      <xdr:rowOff>104775</xdr:rowOff>
    </xdr:to>
    <xdr:sp>
      <xdr:nvSpPr>
        <xdr:cNvPr id="7" name="Line 8"/>
        <xdr:cNvSpPr>
          <a:spLocks/>
        </xdr:cNvSpPr>
      </xdr:nvSpPr>
      <xdr:spPr>
        <a:xfrm>
          <a:off x="8458200" y="4791075"/>
          <a:ext cx="1190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28575</xdr:colOff>
      <xdr:row>27</xdr:row>
      <xdr:rowOff>95250</xdr:rowOff>
    </xdr:from>
    <xdr:to>
      <xdr:col>17</xdr:col>
      <xdr:colOff>371475</xdr:colOff>
      <xdr:row>27</xdr:row>
      <xdr:rowOff>95250</xdr:rowOff>
    </xdr:to>
    <xdr:sp>
      <xdr:nvSpPr>
        <xdr:cNvPr id="8" name="Line 9"/>
        <xdr:cNvSpPr>
          <a:spLocks/>
        </xdr:cNvSpPr>
      </xdr:nvSpPr>
      <xdr:spPr>
        <a:xfrm>
          <a:off x="8448675" y="4610100"/>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28575</xdr:colOff>
      <xdr:row>26</xdr:row>
      <xdr:rowOff>95250</xdr:rowOff>
    </xdr:from>
    <xdr:to>
      <xdr:col>16</xdr:col>
      <xdr:colOff>381000</xdr:colOff>
      <xdr:row>26</xdr:row>
      <xdr:rowOff>95250</xdr:rowOff>
    </xdr:to>
    <xdr:sp>
      <xdr:nvSpPr>
        <xdr:cNvPr id="9" name="Line 10"/>
        <xdr:cNvSpPr>
          <a:spLocks/>
        </xdr:cNvSpPr>
      </xdr:nvSpPr>
      <xdr:spPr>
        <a:xfrm>
          <a:off x="8448675" y="44386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xdr:col>
      <xdr:colOff>0</xdr:colOff>
      <xdr:row>38</xdr:row>
      <xdr:rowOff>38100</xdr:rowOff>
    </xdr:from>
    <xdr:to>
      <xdr:col>11</xdr:col>
      <xdr:colOff>19050</xdr:colOff>
      <xdr:row>58</xdr:row>
      <xdr:rowOff>38100</xdr:rowOff>
    </xdr:to>
    <xdr:graphicFrame>
      <xdr:nvGraphicFramePr>
        <xdr:cNvPr id="10" name="Chart 11"/>
        <xdr:cNvGraphicFramePr/>
      </xdr:nvGraphicFramePr>
      <xdr:xfrm>
        <a:off x="247650" y="6343650"/>
        <a:ext cx="6400800" cy="33242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RR\UST\RJENKINS\EXCEL\MANNK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RR\SUPPORT\BWINTER\EXCEL\RBNPLU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NA\Final%20Figures%20for%20MNA%20Doc\ERR\UST\RJENKINS\EXCEL\MANNKEN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TSTEQ02\DATA\ERR\UST\RJENKINS\EXCEL\MANNKE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ndall_Dist"/>
    </sheetNames>
    <sheetDataSet>
      <sheetData sheetId="0">
        <row r="1">
          <cell r="B1">
            <v>4</v>
          </cell>
          <cell r="C1">
            <v>5</v>
          </cell>
          <cell r="D1">
            <v>6</v>
          </cell>
          <cell r="E1">
            <v>7</v>
          </cell>
          <cell r="F1">
            <v>8</v>
          </cell>
          <cell r="G1">
            <v>9</v>
          </cell>
          <cell r="H1">
            <v>10</v>
          </cell>
        </row>
        <row r="2">
          <cell r="A2">
            <v>0</v>
          </cell>
          <cell r="B2">
            <v>0.625</v>
          </cell>
          <cell r="C2">
            <v>0.592</v>
          </cell>
          <cell r="D2">
            <v>0.5773333333333334</v>
          </cell>
          <cell r="E2">
            <v>0.5626666666666666</v>
          </cell>
          <cell r="F2">
            <v>0.548</v>
          </cell>
          <cell r="G2">
            <v>0.54</v>
          </cell>
          <cell r="H2">
            <v>0.532</v>
          </cell>
        </row>
        <row r="3">
          <cell r="A3">
            <v>1</v>
          </cell>
          <cell r="B3">
            <v>0.5</v>
          </cell>
          <cell r="C3">
            <v>0.5</v>
          </cell>
          <cell r="D3">
            <v>0.5</v>
          </cell>
          <cell r="E3">
            <v>0.5</v>
          </cell>
          <cell r="F3">
            <v>0.5</v>
          </cell>
          <cell r="G3">
            <v>0.5</v>
          </cell>
          <cell r="H3">
            <v>0.5</v>
          </cell>
        </row>
        <row r="4">
          <cell r="A4">
            <v>2</v>
          </cell>
          <cell r="B4">
            <v>0.375</v>
          </cell>
          <cell r="C4">
            <v>0.408</v>
          </cell>
          <cell r="D4">
            <v>0.43</v>
          </cell>
          <cell r="E4">
            <v>0.443</v>
          </cell>
          <cell r="F4">
            <v>0.452</v>
          </cell>
          <cell r="G4">
            <v>0.46</v>
          </cell>
          <cell r="H4">
            <v>0.4655</v>
          </cell>
        </row>
        <row r="5">
          <cell r="A5">
            <v>3</v>
          </cell>
          <cell r="B5">
            <v>0.271</v>
          </cell>
          <cell r="C5">
            <v>0.32499999999999996</v>
          </cell>
          <cell r="D5">
            <v>0.36</v>
          </cell>
          <cell r="E5">
            <v>0.386</v>
          </cell>
          <cell r="F5">
            <v>0.406</v>
          </cell>
          <cell r="G5">
            <v>0.4205</v>
          </cell>
          <cell r="H5">
            <v>0.431</v>
          </cell>
        </row>
        <row r="6">
          <cell r="A6">
            <v>4</v>
          </cell>
          <cell r="B6">
            <v>0.167</v>
          </cell>
          <cell r="C6">
            <v>0.242</v>
          </cell>
          <cell r="D6">
            <v>0.2975</v>
          </cell>
          <cell r="E6">
            <v>0.3335</v>
          </cell>
          <cell r="F6">
            <v>0.36</v>
          </cell>
          <cell r="G6">
            <v>0.381</v>
          </cell>
          <cell r="H6">
            <v>0.39749999999999996</v>
          </cell>
        </row>
        <row r="7">
          <cell r="A7">
            <v>5</v>
          </cell>
          <cell r="B7">
            <v>0.10450000000000001</v>
          </cell>
          <cell r="C7">
            <v>0.1795</v>
          </cell>
          <cell r="D7">
            <v>0.235</v>
          </cell>
          <cell r="E7">
            <v>0.281</v>
          </cell>
          <cell r="F7">
            <v>0.317</v>
          </cell>
          <cell r="G7">
            <v>0.3435</v>
          </cell>
          <cell r="H7">
            <v>0.364</v>
          </cell>
        </row>
        <row r="8">
          <cell r="A8">
            <v>6</v>
          </cell>
          <cell r="B8">
            <v>0.042</v>
          </cell>
          <cell r="C8">
            <v>0.117</v>
          </cell>
          <cell r="D8">
            <v>0.1855</v>
          </cell>
          <cell r="E8">
            <v>0.23600000000000002</v>
          </cell>
          <cell r="F8">
            <v>0.274</v>
          </cell>
          <cell r="G8">
            <v>0.306</v>
          </cell>
          <cell r="H8">
            <v>0.33199999999999996</v>
          </cell>
        </row>
        <row r="9">
          <cell r="A9">
            <v>7</v>
          </cell>
          <cell r="C9">
            <v>0.0795</v>
          </cell>
          <cell r="D9">
            <v>0.136</v>
          </cell>
          <cell r="E9">
            <v>0.191</v>
          </cell>
          <cell r="F9">
            <v>0.23650000000000002</v>
          </cell>
          <cell r="G9">
            <v>0.272</v>
          </cell>
          <cell r="H9">
            <v>0.3</v>
          </cell>
        </row>
        <row r="10">
          <cell r="A10">
            <v>8</v>
          </cell>
          <cell r="C10">
            <v>0.042</v>
          </cell>
          <cell r="D10">
            <v>0.10200000000000001</v>
          </cell>
          <cell r="E10">
            <v>0.155</v>
          </cell>
          <cell r="F10">
            <v>0.199</v>
          </cell>
          <cell r="G10">
            <v>0.238</v>
          </cell>
          <cell r="H10">
            <v>0.271</v>
          </cell>
        </row>
        <row r="11">
          <cell r="A11">
            <v>9</v>
          </cell>
          <cell r="C11">
            <v>0.025150000000000002</v>
          </cell>
          <cell r="D11">
            <v>0.068</v>
          </cell>
          <cell r="E11">
            <v>0.119</v>
          </cell>
          <cell r="F11">
            <v>0.1685</v>
          </cell>
          <cell r="G11">
            <v>0.2085</v>
          </cell>
          <cell r="H11">
            <v>0.242</v>
          </cell>
        </row>
        <row r="12">
          <cell r="A12">
            <v>10</v>
          </cell>
          <cell r="C12">
            <v>0.0083</v>
          </cell>
          <cell r="D12">
            <v>0.048</v>
          </cell>
          <cell r="E12">
            <v>0.0935</v>
          </cell>
          <cell r="F12">
            <v>0.138</v>
          </cell>
          <cell r="G12">
            <v>0.179</v>
          </cell>
          <cell r="H12">
            <v>0.216</v>
          </cell>
        </row>
        <row r="13">
          <cell r="A13">
            <v>11</v>
          </cell>
          <cell r="D13">
            <v>0.028</v>
          </cell>
          <cell r="E13">
            <v>0.068</v>
          </cell>
          <cell r="F13">
            <v>0.1135</v>
          </cell>
          <cell r="G13">
            <v>0.1545</v>
          </cell>
          <cell r="H13">
            <v>0.19</v>
          </cell>
        </row>
        <row r="14">
          <cell r="A14">
            <v>12</v>
          </cell>
          <cell r="D14">
            <v>0.01815</v>
          </cell>
          <cell r="E14">
            <v>0.051500000000000004</v>
          </cell>
          <cell r="F14">
            <v>0.089</v>
          </cell>
          <cell r="G14">
            <v>0.13</v>
          </cell>
          <cell r="H14">
            <v>0.16799999999999998</v>
          </cell>
        </row>
        <row r="15">
          <cell r="A15">
            <v>13</v>
          </cell>
          <cell r="D15">
            <v>0.0083</v>
          </cell>
          <cell r="E15">
            <v>0.035</v>
          </cell>
          <cell r="F15">
            <v>0.0715</v>
          </cell>
          <cell r="G15">
            <v>0.11</v>
          </cell>
          <cell r="H15">
            <v>0.146</v>
          </cell>
        </row>
        <row r="16">
          <cell r="A16">
            <v>14</v>
          </cell>
          <cell r="D16">
            <v>0.00485</v>
          </cell>
          <cell r="E16">
            <v>0.025</v>
          </cell>
          <cell r="F16">
            <v>0.054</v>
          </cell>
          <cell r="G16">
            <v>0.09</v>
          </cell>
          <cell r="H16">
            <v>0.127</v>
          </cell>
        </row>
        <row r="17">
          <cell r="A17">
            <v>15</v>
          </cell>
          <cell r="D17">
            <v>0.0014</v>
          </cell>
          <cell r="E17">
            <v>0.015</v>
          </cell>
          <cell r="F17">
            <v>0.042499999999999996</v>
          </cell>
          <cell r="G17">
            <v>0.075</v>
          </cell>
          <cell r="H17">
            <v>0.108</v>
          </cell>
        </row>
        <row r="18">
          <cell r="A18">
            <v>16</v>
          </cell>
          <cell r="E18">
            <v>0.0102</v>
          </cell>
          <cell r="F18">
            <v>0.031</v>
          </cell>
          <cell r="G18">
            <v>0.06</v>
          </cell>
          <cell r="H18">
            <v>0.093</v>
          </cell>
        </row>
        <row r="19">
          <cell r="A19">
            <v>17</v>
          </cell>
          <cell r="E19">
            <v>0.0054</v>
          </cell>
          <cell r="F19">
            <v>0.0235</v>
          </cell>
          <cell r="G19">
            <v>0.049</v>
          </cell>
          <cell r="H19">
            <v>0.078</v>
          </cell>
        </row>
        <row r="20">
          <cell r="A20">
            <v>18</v>
          </cell>
          <cell r="E20">
            <v>0.0034000000000000002</v>
          </cell>
          <cell r="F20">
            <v>0.016</v>
          </cell>
          <cell r="G20">
            <v>0.038</v>
          </cell>
          <cell r="H20">
            <v>0.066</v>
          </cell>
        </row>
        <row r="21">
          <cell r="A21">
            <v>19</v>
          </cell>
          <cell r="E21">
            <v>0.0014</v>
          </cell>
          <cell r="F21">
            <v>0.011550000000000001</v>
          </cell>
          <cell r="G21">
            <v>0.03</v>
          </cell>
          <cell r="H21">
            <v>0.054</v>
          </cell>
        </row>
        <row r="22">
          <cell r="A22">
            <v>20</v>
          </cell>
          <cell r="E22">
            <v>0.00085</v>
          </cell>
          <cell r="F22">
            <v>0.0071</v>
          </cell>
          <cell r="G22">
            <v>0.022</v>
          </cell>
          <cell r="H22">
            <v>0.045</v>
          </cell>
        </row>
        <row r="23">
          <cell r="A23">
            <v>21</v>
          </cell>
          <cell r="E23">
            <v>0.0003</v>
          </cell>
          <cell r="F23">
            <v>0.00495</v>
          </cell>
          <cell r="G23">
            <v>0.017</v>
          </cell>
          <cell r="H23">
            <v>0.036</v>
          </cell>
        </row>
        <row r="24">
          <cell r="A24">
            <v>22</v>
          </cell>
          <cell r="F24">
            <v>0.0028</v>
          </cell>
          <cell r="G24">
            <v>0.012</v>
          </cell>
          <cell r="H24">
            <v>0.0295</v>
          </cell>
        </row>
        <row r="25">
          <cell r="A25">
            <v>23</v>
          </cell>
          <cell r="F25">
            <v>0.001835</v>
          </cell>
          <cell r="G25">
            <v>0.00915</v>
          </cell>
          <cell r="H25">
            <v>0.023</v>
          </cell>
        </row>
        <row r="26">
          <cell r="A26">
            <v>24</v>
          </cell>
          <cell r="F26">
            <v>0.00087</v>
          </cell>
          <cell r="G26">
            <v>0.0063</v>
          </cell>
          <cell r="H26">
            <v>0.0185</v>
          </cell>
        </row>
        <row r="27">
          <cell r="A27">
            <v>25</v>
          </cell>
          <cell r="F27">
            <v>0.00053</v>
          </cell>
          <cell r="G27">
            <v>0.0046</v>
          </cell>
          <cell r="H27">
            <v>0.014</v>
          </cell>
        </row>
        <row r="28">
          <cell r="A28">
            <v>26</v>
          </cell>
          <cell r="F28">
            <v>0.00019</v>
          </cell>
          <cell r="G28">
            <v>0.0029</v>
          </cell>
          <cell r="H28">
            <v>0.01115</v>
          </cell>
        </row>
        <row r="29">
          <cell r="A29">
            <v>27</v>
          </cell>
          <cell r="F29">
            <v>0.00010750000000000001</v>
          </cell>
          <cell r="G29">
            <v>0.0020499999999999997</v>
          </cell>
          <cell r="H29">
            <v>0.0083</v>
          </cell>
        </row>
        <row r="30">
          <cell r="A30">
            <v>28</v>
          </cell>
          <cell r="F30">
            <v>2.5E-05</v>
          </cell>
          <cell r="G30">
            <v>0.0012</v>
          </cell>
          <cell r="H30">
            <v>0.00645</v>
          </cell>
        </row>
        <row r="31">
          <cell r="A31">
            <v>29</v>
          </cell>
          <cell r="G31">
            <v>0.000815</v>
          </cell>
          <cell r="H31">
            <v>0.0046</v>
          </cell>
        </row>
        <row r="32">
          <cell r="A32">
            <v>30</v>
          </cell>
          <cell r="G32">
            <v>0.00043</v>
          </cell>
          <cell r="H32">
            <v>0.00345</v>
          </cell>
        </row>
        <row r="33">
          <cell r="A33">
            <v>31</v>
          </cell>
          <cell r="G33">
            <v>0.000275</v>
          </cell>
          <cell r="H33">
            <v>0.0023</v>
          </cell>
        </row>
        <row r="34">
          <cell r="A34">
            <v>32</v>
          </cell>
          <cell r="G34">
            <v>0.00012</v>
          </cell>
          <cell r="H34">
            <v>0.0017000000000000001</v>
          </cell>
        </row>
        <row r="35">
          <cell r="A35">
            <v>33</v>
          </cell>
          <cell r="G35">
            <v>7.25E-05</v>
          </cell>
          <cell r="H35">
            <v>0.0011</v>
          </cell>
        </row>
        <row r="36">
          <cell r="A36">
            <v>34</v>
          </cell>
          <cell r="G36">
            <v>2.5E-05</v>
          </cell>
          <cell r="H36">
            <v>0.000785</v>
          </cell>
        </row>
        <row r="37">
          <cell r="A37">
            <v>35</v>
          </cell>
          <cell r="G37">
            <v>1.39E-05</v>
          </cell>
          <cell r="H37">
            <v>0.00047</v>
          </cell>
        </row>
        <row r="38">
          <cell r="A38">
            <v>36</v>
          </cell>
          <cell r="G38">
            <v>2.8E-06</v>
          </cell>
          <cell r="H38">
            <v>0.000325</v>
          </cell>
        </row>
        <row r="39">
          <cell r="A39">
            <v>37</v>
          </cell>
          <cell r="H39">
            <v>0.00018</v>
          </cell>
        </row>
        <row r="40">
          <cell r="A40">
            <v>38</v>
          </cell>
          <cell r="H40">
            <v>0.000119</v>
          </cell>
        </row>
        <row r="41">
          <cell r="A41">
            <v>39</v>
          </cell>
          <cell r="H41">
            <v>5.8E-05</v>
          </cell>
        </row>
        <row r="42">
          <cell r="A42">
            <v>40</v>
          </cell>
          <cell r="H42">
            <v>3.65E-05</v>
          </cell>
        </row>
        <row r="43">
          <cell r="A43">
            <v>41</v>
          </cell>
          <cell r="H43">
            <v>1.5E-05</v>
          </cell>
        </row>
        <row r="44">
          <cell r="A44">
            <v>42</v>
          </cell>
          <cell r="H44">
            <v>8.9E-06</v>
          </cell>
        </row>
        <row r="45">
          <cell r="A45">
            <v>43</v>
          </cell>
          <cell r="H45">
            <v>2.8E-06</v>
          </cell>
        </row>
        <row r="46">
          <cell r="A46">
            <v>44</v>
          </cell>
          <cell r="H46">
            <v>1.5399999999999999E-06</v>
          </cell>
        </row>
        <row r="47">
          <cell r="A47">
            <v>45</v>
          </cell>
          <cell r="H47">
            <v>2.8E-07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put Data Shee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ndall_Dist"/>
    </sheetNames>
    <sheetDataSet>
      <sheetData sheetId="0">
        <row r="1">
          <cell r="B1">
            <v>4</v>
          </cell>
          <cell r="C1">
            <v>5</v>
          </cell>
          <cell r="D1">
            <v>6</v>
          </cell>
          <cell r="E1">
            <v>7</v>
          </cell>
          <cell r="F1">
            <v>8</v>
          </cell>
          <cell r="G1">
            <v>9</v>
          </cell>
          <cell r="H1">
            <v>10</v>
          </cell>
        </row>
        <row r="2">
          <cell r="A2">
            <v>0</v>
          </cell>
          <cell r="B2">
            <v>0.625</v>
          </cell>
          <cell r="C2">
            <v>0.592</v>
          </cell>
          <cell r="D2">
            <v>0.5773333333333334</v>
          </cell>
          <cell r="E2">
            <v>0.5626666666666666</v>
          </cell>
          <cell r="F2">
            <v>0.548</v>
          </cell>
          <cell r="G2">
            <v>0.54</v>
          </cell>
          <cell r="H2">
            <v>0.532</v>
          </cell>
        </row>
        <row r="3">
          <cell r="A3">
            <v>1</v>
          </cell>
          <cell r="B3">
            <v>0.5</v>
          </cell>
          <cell r="C3">
            <v>0.5</v>
          </cell>
          <cell r="D3">
            <v>0.5</v>
          </cell>
          <cell r="E3">
            <v>0.5</v>
          </cell>
          <cell r="F3">
            <v>0.5</v>
          </cell>
          <cell r="G3">
            <v>0.5</v>
          </cell>
          <cell r="H3">
            <v>0.5</v>
          </cell>
        </row>
        <row r="4">
          <cell r="A4">
            <v>2</v>
          </cell>
          <cell r="B4">
            <v>0.375</v>
          </cell>
          <cell r="C4">
            <v>0.408</v>
          </cell>
          <cell r="D4">
            <v>0.43</v>
          </cell>
          <cell r="E4">
            <v>0.443</v>
          </cell>
          <cell r="F4">
            <v>0.452</v>
          </cell>
          <cell r="G4">
            <v>0.46</v>
          </cell>
          <cell r="H4">
            <v>0.4655</v>
          </cell>
        </row>
        <row r="5">
          <cell r="A5">
            <v>3</v>
          </cell>
          <cell r="B5">
            <v>0.271</v>
          </cell>
          <cell r="C5">
            <v>0.32499999999999996</v>
          </cell>
          <cell r="D5">
            <v>0.36</v>
          </cell>
          <cell r="E5">
            <v>0.386</v>
          </cell>
          <cell r="F5">
            <v>0.406</v>
          </cell>
          <cell r="G5">
            <v>0.4205</v>
          </cell>
          <cell r="H5">
            <v>0.431</v>
          </cell>
        </row>
        <row r="6">
          <cell r="A6">
            <v>4</v>
          </cell>
          <cell r="B6">
            <v>0.167</v>
          </cell>
          <cell r="C6">
            <v>0.242</v>
          </cell>
          <cell r="D6">
            <v>0.2975</v>
          </cell>
          <cell r="E6">
            <v>0.3335</v>
          </cell>
          <cell r="F6">
            <v>0.36</v>
          </cell>
          <cell r="G6">
            <v>0.381</v>
          </cell>
          <cell r="H6">
            <v>0.39749999999999996</v>
          </cell>
        </row>
        <row r="7">
          <cell r="A7">
            <v>5</v>
          </cell>
          <cell r="B7">
            <v>0.10450000000000001</v>
          </cell>
          <cell r="C7">
            <v>0.1795</v>
          </cell>
          <cell r="D7">
            <v>0.235</v>
          </cell>
          <cell r="E7">
            <v>0.281</v>
          </cell>
          <cell r="F7">
            <v>0.317</v>
          </cell>
          <cell r="G7">
            <v>0.3435</v>
          </cell>
          <cell r="H7">
            <v>0.364</v>
          </cell>
        </row>
        <row r="8">
          <cell r="A8">
            <v>6</v>
          </cell>
          <cell r="B8">
            <v>0.042</v>
          </cell>
          <cell r="C8">
            <v>0.117</v>
          </cell>
          <cell r="D8">
            <v>0.1855</v>
          </cell>
          <cell r="E8">
            <v>0.23600000000000002</v>
          </cell>
          <cell r="F8">
            <v>0.274</v>
          </cell>
          <cell r="G8">
            <v>0.306</v>
          </cell>
          <cell r="H8">
            <v>0.33199999999999996</v>
          </cell>
        </row>
        <row r="9">
          <cell r="A9">
            <v>7</v>
          </cell>
          <cell r="C9">
            <v>0.0795</v>
          </cell>
          <cell r="D9">
            <v>0.136</v>
          </cell>
          <cell r="E9">
            <v>0.191</v>
          </cell>
          <cell r="F9">
            <v>0.23650000000000002</v>
          </cell>
          <cell r="G9">
            <v>0.272</v>
          </cell>
          <cell r="H9">
            <v>0.3</v>
          </cell>
        </row>
        <row r="10">
          <cell r="A10">
            <v>8</v>
          </cell>
          <cell r="C10">
            <v>0.042</v>
          </cell>
          <cell r="D10">
            <v>0.10200000000000001</v>
          </cell>
          <cell r="E10">
            <v>0.155</v>
          </cell>
          <cell r="F10">
            <v>0.199</v>
          </cell>
          <cell r="G10">
            <v>0.238</v>
          </cell>
          <cell r="H10">
            <v>0.271</v>
          </cell>
        </row>
        <row r="11">
          <cell r="A11">
            <v>9</v>
          </cell>
          <cell r="C11">
            <v>0.025150000000000002</v>
          </cell>
          <cell r="D11">
            <v>0.068</v>
          </cell>
          <cell r="E11">
            <v>0.119</v>
          </cell>
          <cell r="F11">
            <v>0.1685</v>
          </cell>
          <cell r="G11">
            <v>0.2085</v>
          </cell>
          <cell r="H11">
            <v>0.242</v>
          </cell>
        </row>
        <row r="12">
          <cell r="A12">
            <v>10</v>
          </cell>
          <cell r="C12">
            <v>0.0083</v>
          </cell>
          <cell r="D12">
            <v>0.048</v>
          </cell>
          <cell r="E12">
            <v>0.0935</v>
          </cell>
          <cell r="F12">
            <v>0.138</v>
          </cell>
          <cell r="G12">
            <v>0.179</v>
          </cell>
          <cell r="H12">
            <v>0.216</v>
          </cell>
        </row>
        <row r="13">
          <cell r="A13">
            <v>11</v>
          </cell>
          <cell r="D13">
            <v>0.028</v>
          </cell>
          <cell r="E13">
            <v>0.068</v>
          </cell>
          <cell r="F13">
            <v>0.1135</v>
          </cell>
          <cell r="G13">
            <v>0.1545</v>
          </cell>
          <cell r="H13">
            <v>0.19</v>
          </cell>
        </row>
        <row r="14">
          <cell r="A14">
            <v>12</v>
          </cell>
          <cell r="D14">
            <v>0.01815</v>
          </cell>
          <cell r="E14">
            <v>0.051500000000000004</v>
          </cell>
          <cell r="F14">
            <v>0.089</v>
          </cell>
          <cell r="G14">
            <v>0.13</v>
          </cell>
          <cell r="H14">
            <v>0.16799999999999998</v>
          </cell>
        </row>
        <row r="15">
          <cell r="A15">
            <v>13</v>
          </cell>
          <cell r="D15">
            <v>0.0083</v>
          </cell>
          <cell r="E15">
            <v>0.035</v>
          </cell>
          <cell r="F15">
            <v>0.0715</v>
          </cell>
          <cell r="G15">
            <v>0.11</v>
          </cell>
          <cell r="H15">
            <v>0.146</v>
          </cell>
        </row>
        <row r="16">
          <cell r="A16">
            <v>14</v>
          </cell>
          <cell r="D16">
            <v>0.00485</v>
          </cell>
          <cell r="E16">
            <v>0.025</v>
          </cell>
          <cell r="F16">
            <v>0.054</v>
          </cell>
          <cell r="G16">
            <v>0.09</v>
          </cell>
          <cell r="H16">
            <v>0.127</v>
          </cell>
        </row>
        <row r="17">
          <cell r="A17">
            <v>15</v>
          </cell>
          <cell r="D17">
            <v>0.0014</v>
          </cell>
          <cell r="E17">
            <v>0.015</v>
          </cell>
          <cell r="F17">
            <v>0.042499999999999996</v>
          </cell>
          <cell r="G17">
            <v>0.075</v>
          </cell>
          <cell r="H17">
            <v>0.108</v>
          </cell>
        </row>
        <row r="18">
          <cell r="A18">
            <v>16</v>
          </cell>
          <cell r="E18">
            <v>0.0102</v>
          </cell>
          <cell r="F18">
            <v>0.031</v>
          </cell>
          <cell r="G18">
            <v>0.06</v>
          </cell>
          <cell r="H18">
            <v>0.093</v>
          </cell>
        </row>
        <row r="19">
          <cell r="A19">
            <v>17</v>
          </cell>
          <cell r="E19">
            <v>0.0054</v>
          </cell>
          <cell r="F19">
            <v>0.0235</v>
          </cell>
          <cell r="G19">
            <v>0.049</v>
          </cell>
          <cell r="H19">
            <v>0.078</v>
          </cell>
        </row>
        <row r="20">
          <cell r="A20">
            <v>18</v>
          </cell>
          <cell r="E20">
            <v>0.0034000000000000002</v>
          </cell>
          <cell r="F20">
            <v>0.016</v>
          </cell>
          <cell r="G20">
            <v>0.038</v>
          </cell>
          <cell r="H20">
            <v>0.066</v>
          </cell>
        </row>
        <row r="21">
          <cell r="A21">
            <v>19</v>
          </cell>
          <cell r="E21">
            <v>0.0014</v>
          </cell>
          <cell r="F21">
            <v>0.011550000000000001</v>
          </cell>
          <cell r="G21">
            <v>0.03</v>
          </cell>
          <cell r="H21">
            <v>0.054</v>
          </cell>
        </row>
        <row r="22">
          <cell r="A22">
            <v>20</v>
          </cell>
          <cell r="E22">
            <v>0.00085</v>
          </cell>
          <cell r="F22">
            <v>0.0071</v>
          </cell>
          <cell r="G22">
            <v>0.022</v>
          </cell>
          <cell r="H22">
            <v>0.045</v>
          </cell>
        </row>
        <row r="23">
          <cell r="A23">
            <v>21</v>
          </cell>
          <cell r="E23">
            <v>0.0003</v>
          </cell>
          <cell r="F23">
            <v>0.00495</v>
          </cell>
          <cell r="G23">
            <v>0.017</v>
          </cell>
          <cell r="H23">
            <v>0.036</v>
          </cell>
        </row>
        <row r="24">
          <cell r="A24">
            <v>22</v>
          </cell>
          <cell r="F24">
            <v>0.0028</v>
          </cell>
          <cell r="G24">
            <v>0.012</v>
          </cell>
          <cell r="H24">
            <v>0.0295</v>
          </cell>
        </row>
        <row r="25">
          <cell r="A25">
            <v>23</v>
          </cell>
          <cell r="F25">
            <v>0.001835</v>
          </cell>
          <cell r="G25">
            <v>0.00915</v>
          </cell>
          <cell r="H25">
            <v>0.023</v>
          </cell>
        </row>
        <row r="26">
          <cell r="A26">
            <v>24</v>
          </cell>
          <cell r="F26">
            <v>0.00087</v>
          </cell>
          <cell r="G26">
            <v>0.0063</v>
          </cell>
          <cell r="H26">
            <v>0.0185</v>
          </cell>
        </row>
        <row r="27">
          <cell r="A27">
            <v>25</v>
          </cell>
          <cell r="F27">
            <v>0.00053</v>
          </cell>
          <cell r="G27">
            <v>0.0046</v>
          </cell>
          <cell r="H27">
            <v>0.014</v>
          </cell>
        </row>
        <row r="28">
          <cell r="A28">
            <v>26</v>
          </cell>
          <cell r="F28">
            <v>0.00019</v>
          </cell>
          <cell r="G28">
            <v>0.0029</v>
          </cell>
          <cell r="H28">
            <v>0.01115</v>
          </cell>
        </row>
        <row r="29">
          <cell r="A29">
            <v>27</v>
          </cell>
          <cell r="F29">
            <v>0.00010750000000000001</v>
          </cell>
          <cell r="G29">
            <v>0.0020499999999999997</v>
          </cell>
          <cell r="H29">
            <v>0.0083</v>
          </cell>
        </row>
        <row r="30">
          <cell r="A30">
            <v>28</v>
          </cell>
          <cell r="F30">
            <v>2.5E-05</v>
          </cell>
          <cell r="G30">
            <v>0.0012</v>
          </cell>
          <cell r="H30">
            <v>0.00645</v>
          </cell>
        </row>
        <row r="31">
          <cell r="A31">
            <v>29</v>
          </cell>
          <cell r="G31">
            <v>0.000815</v>
          </cell>
          <cell r="H31">
            <v>0.0046</v>
          </cell>
        </row>
        <row r="32">
          <cell r="A32">
            <v>30</v>
          </cell>
          <cell r="G32">
            <v>0.00043</v>
          </cell>
          <cell r="H32">
            <v>0.00345</v>
          </cell>
        </row>
        <row r="33">
          <cell r="A33">
            <v>31</v>
          </cell>
          <cell r="G33">
            <v>0.000275</v>
          </cell>
          <cell r="H33">
            <v>0.0023</v>
          </cell>
        </row>
        <row r="34">
          <cell r="A34">
            <v>32</v>
          </cell>
          <cell r="G34">
            <v>0.00012</v>
          </cell>
          <cell r="H34">
            <v>0.0017000000000000001</v>
          </cell>
        </row>
        <row r="35">
          <cell r="A35">
            <v>33</v>
          </cell>
          <cell r="G35">
            <v>7.25E-05</v>
          </cell>
          <cell r="H35">
            <v>0.0011</v>
          </cell>
        </row>
        <row r="36">
          <cell r="A36">
            <v>34</v>
          </cell>
          <cell r="G36">
            <v>2.5E-05</v>
          </cell>
          <cell r="H36">
            <v>0.000785</v>
          </cell>
        </row>
        <row r="37">
          <cell r="A37">
            <v>35</v>
          </cell>
          <cell r="G37">
            <v>1.39E-05</v>
          </cell>
          <cell r="H37">
            <v>0.00047</v>
          </cell>
        </row>
        <row r="38">
          <cell r="A38">
            <v>36</v>
          </cell>
          <cell r="G38">
            <v>2.8E-06</v>
          </cell>
          <cell r="H38">
            <v>0.000325</v>
          </cell>
        </row>
        <row r="39">
          <cell r="A39">
            <v>37</v>
          </cell>
          <cell r="H39">
            <v>0.00018</v>
          </cell>
        </row>
        <row r="40">
          <cell r="A40">
            <v>38</v>
          </cell>
          <cell r="H40">
            <v>0.000119</v>
          </cell>
        </row>
        <row r="41">
          <cell r="A41">
            <v>39</v>
          </cell>
          <cell r="H41">
            <v>5.8E-05</v>
          </cell>
        </row>
        <row r="42">
          <cell r="A42">
            <v>40</v>
          </cell>
          <cell r="H42">
            <v>3.65E-05</v>
          </cell>
        </row>
        <row r="43">
          <cell r="A43">
            <v>41</v>
          </cell>
          <cell r="H43">
            <v>1.5E-05</v>
          </cell>
        </row>
        <row r="44">
          <cell r="A44">
            <v>42</v>
          </cell>
          <cell r="H44">
            <v>8.9E-06</v>
          </cell>
        </row>
        <row r="45">
          <cell r="A45">
            <v>43</v>
          </cell>
          <cell r="H45">
            <v>2.8E-06</v>
          </cell>
        </row>
        <row r="46">
          <cell r="A46">
            <v>44</v>
          </cell>
          <cell r="H46">
            <v>1.5399999999999999E-06</v>
          </cell>
        </row>
        <row r="47">
          <cell r="A47">
            <v>45</v>
          </cell>
          <cell r="H47">
            <v>2.8E-07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ndall_Dist"/>
    </sheetNames>
    <sheetDataSet>
      <sheetData sheetId="0">
        <row r="1">
          <cell r="B1">
            <v>4</v>
          </cell>
          <cell r="C1">
            <v>5</v>
          </cell>
          <cell r="D1">
            <v>6</v>
          </cell>
          <cell r="E1">
            <v>7</v>
          </cell>
          <cell r="F1">
            <v>8</v>
          </cell>
          <cell r="G1">
            <v>9</v>
          </cell>
          <cell r="H1">
            <v>10</v>
          </cell>
        </row>
        <row r="2">
          <cell r="A2">
            <v>0</v>
          </cell>
          <cell r="B2">
            <v>0.625</v>
          </cell>
          <cell r="C2">
            <v>0.592</v>
          </cell>
          <cell r="D2">
            <v>0.5773333333333334</v>
          </cell>
          <cell r="E2">
            <v>0.5626666666666666</v>
          </cell>
          <cell r="F2">
            <v>0.548</v>
          </cell>
          <cell r="G2">
            <v>0.54</v>
          </cell>
          <cell r="H2">
            <v>0.532</v>
          </cell>
        </row>
        <row r="3">
          <cell r="A3">
            <v>1</v>
          </cell>
          <cell r="B3">
            <v>0.5</v>
          </cell>
          <cell r="C3">
            <v>0.5</v>
          </cell>
          <cell r="D3">
            <v>0.5</v>
          </cell>
          <cell r="E3">
            <v>0.5</v>
          </cell>
          <cell r="F3">
            <v>0.5</v>
          </cell>
          <cell r="G3">
            <v>0.5</v>
          </cell>
          <cell r="H3">
            <v>0.5</v>
          </cell>
        </row>
        <row r="4">
          <cell r="A4">
            <v>2</v>
          </cell>
          <cell r="B4">
            <v>0.375</v>
          </cell>
          <cell r="C4">
            <v>0.408</v>
          </cell>
          <cell r="D4">
            <v>0.43</v>
          </cell>
          <cell r="E4">
            <v>0.443</v>
          </cell>
          <cell r="F4">
            <v>0.452</v>
          </cell>
          <cell r="G4">
            <v>0.46</v>
          </cell>
          <cell r="H4">
            <v>0.4655</v>
          </cell>
        </row>
        <row r="5">
          <cell r="A5">
            <v>3</v>
          </cell>
          <cell r="B5">
            <v>0.271</v>
          </cell>
          <cell r="C5">
            <v>0.32499999999999996</v>
          </cell>
          <cell r="D5">
            <v>0.36</v>
          </cell>
          <cell r="E5">
            <v>0.386</v>
          </cell>
          <cell r="F5">
            <v>0.406</v>
          </cell>
          <cell r="G5">
            <v>0.4205</v>
          </cell>
          <cell r="H5">
            <v>0.431</v>
          </cell>
        </row>
        <row r="6">
          <cell r="A6">
            <v>4</v>
          </cell>
          <cell r="B6">
            <v>0.167</v>
          </cell>
          <cell r="C6">
            <v>0.242</v>
          </cell>
          <cell r="D6">
            <v>0.2975</v>
          </cell>
          <cell r="E6">
            <v>0.3335</v>
          </cell>
          <cell r="F6">
            <v>0.36</v>
          </cell>
          <cell r="G6">
            <v>0.381</v>
          </cell>
          <cell r="H6">
            <v>0.39749999999999996</v>
          </cell>
        </row>
        <row r="7">
          <cell r="A7">
            <v>5</v>
          </cell>
          <cell r="B7">
            <v>0.10450000000000001</v>
          </cell>
          <cell r="C7">
            <v>0.1795</v>
          </cell>
          <cell r="D7">
            <v>0.235</v>
          </cell>
          <cell r="E7">
            <v>0.281</v>
          </cell>
          <cell r="F7">
            <v>0.317</v>
          </cell>
          <cell r="G7">
            <v>0.3435</v>
          </cell>
          <cell r="H7">
            <v>0.364</v>
          </cell>
        </row>
        <row r="8">
          <cell r="A8">
            <v>6</v>
          </cell>
          <cell r="B8">
            <v>0.042</v>
          </cell>
          <cell r="C8">
            <v>0.117</v>
          </cell>
          <cell r="D8">
            <v>0.1855</v>
          </cell>
          <cell r="E8">
            <v>0.23600000000000002</v>
          </cell>
          <cell r="F8">
            <v>0.274</v>
          </cell>
          <cell r="G8">
            <v>0.306</v>
          </cell>
          <cell r="H8">
            <v>0.33199999999999996</v>
          </cell>
        </row>
        <row r="9">
          <cell r="A9">
            <v>7</v>
          </cell>
          <cell r="C9">
            <v>0.0795</v>
          </cell>
          <cell r="D9">
            <v>0.136</v>
          </cell>
          <cell r="E9">
            <v>0.191</v>
          </cell>
          <cell r="F9">
            <v>0.23650000000000002</v>
          </cell>
          <cell r="G9">
            <v>0.272</v>
          </cell>
          <cell r="H9">
            <v>0.3</v>
          </cell>
        </row>
        <row r="10">
          <cell r="A10">
            <v>8</v>
          </cell>
          <cell r="C10">
            <v>0.042</v>
          </cell>
          <cell r="D10">
            <v>0.10200000000000001</v>
          </cell>
          <cell r="E10">
            <v>0.155</v>
          </cell>
          <cell r="F10">
            <v>0.199</v>
          </cell>
          <cell r="G10">
            <v>0.238</v>
          </cell>
          <cell r="H10">
            <v>0.271</v>
          </cell>
        </row>
        <row r="11">
          <cell r="A11">
            <v>9</v>
          </cell>
          <cell r="C11">
            <v>0.025150000000000002</v>
          </cell>
          <cell r="D11">
            <v>0.068</v>
          </cell>
          <cell r="E11">
            <v>0.119</v>
          </cell>
          <cell r="F11">
            <v>0.1685</v>
          </cell>
          <cell r="G11">
            <v>0.2085</v>
          </cell>
          <cell r="H11">
            <v>0.242</v>
          </cell>
        </row>
        <row r="12">
          <cell r="A12">
            <v>10</v>
          </cell>
          <cell r="C12">
            <v>0.0083</v>
          </cell>
          <cell r="D12">
            <v>0.048</v>
          </cell>
          <cell r="E12">
            <v>0.0935</v>
          </cell>
          <cell r="F12">
            <v>0.138</v>
          </cell>
          <cell r="G12">
            <v>0.179</v>
          </cell>
          <cell r="H12">
            <v>0.216</v>
          </cell>
        </row>
        <row r="13">
          <cell r="A13">
            <v>11</v>
          </cell>
          <cell r="D13">
            <v>0.028</v>
          </cell>
          <cell r="E13">
            <v>0.068</v>
          </cell>
          <cell r="F13">
            <v>0.1135</v>
          </cell>
          <cell r="G13">
            <v>0.1545</v>
          </cell>
          <cell r="H13">
            <v>0.19</v>
          </cell>
        </row>
        <row r="14">
          <cell r="A14">
            <v>12</v>
          </cell>
          <cell r="D14">
            <v>0.01815</v>
          </cell>
          <cell r="E14">
            <v>0.051500000000000004</v>
          </cell>
          <cell r="F14">
            <v>0.089</v>
          </cell>
          <cell r="G14">
            <v>0.13</v>
          </cell>
          <cell r="H14">
            <v>0.16799999999999998</v>
          </cell>
        </row>
        <row r="15">
          <cell r="A15">
            <v>13</v>
          </cell>
          <cell r="D15">
            <v>0.0083</v>
          </cell>
          <cell r="E15">
            <v>0.035</v>
          </cell>
          <cell r="F15">
            <v>0.0715</v>
          </cell>
          <cell r="G15">
            <v>0.11</v>
          </cell>
          <cell r="H15">
            <v>0.146</v>
          </cell>
        </row>
        <row r="16">
          <cell r="A16">
            <v>14</v>
          </cell>
          <cell r="D16">
            <v>0.00485</v>
          </cell>
          <cell r="E16">
            <v>0.025</v>
          </cell>
          <cell r="F16">
            <v>0.054</v>
          </cell>
          <cell r="G16">
            <v>0.09</v>
          </cell>
          <cell r="H16">
            <v>0.127</v>
          </cell>
        </row>
        <row r="17">
          <cell r="A17">
            <v>15</v>
          </cell>
          <cell r="D17">
            <v>0.0014</v>
          </cell>
          <cell r="E17">
            <v>0.015</v>
          </cell>
          <cell r="F17">
            <v>0.042499999999999996</v>
          </cell>
          <cell r="G17">
            <v>0.075</v>
          </cell>
          <cell r="H17">
            <v>0.108</v>
          </cell>
        </row>
        <row r="18">
          <cell r="A18">
            <v>16</v>
          </cell>
          <cell r="E18">
            <v>0.0102</v>
          </cell>
          <cell r="F18">
            <v>0.031</v>
          </cell>
          <cell r="G18">
            <v>0.06</v>
          </cell>
          <cell r="H18">
            <v>0.093</v>
          </cell>
        </row>
        <row r="19">
          <cell r="A19">
            <v>17</v>
          </cell>
          <cell r="E19">
            <v>0.0054</v>
          </cell>
          <cell r="F19">
            <v>0.0235</v>
          </cell>
          <cell r="G19">
            <v>0.049</v>
          </cell>
          <cell r="H19">
            <v>0.078</v>
          </cell>
        </row>
        <row r="20">
          <cell r="A20">
            <v>18</v>
          </cell>
          <cell r="E20">
            <v>0.0034000000000000002</v>
          </cell>
          <cell r="F20">
            <v>0.016</v>
          </cell>
          <cell r="G20">
            <v>0.038</v>
          </cell>
          <cell r="H20">
            <v>0.066</v>
          </cell>
        </row>
        <row r="21">
          <cell r="A21">
            <v>19</v>
          </cell>
          <cell r="E21">
            <v>0.0014</v>
          </cell>
          <cell r="F21">
            <v>0.011550000000000001</v>
          </cell>
          <cell r="G21">
            <v>0.03</v>
          </cell>
          <cell r="H21">
            <v>0.054</v>
          </cell>
        </row>
        <row r="22">
          <cell r="A22">
            <v>20</v>
          </cell>
          <cell r="E22">
            <v>0.00085</v>
          </cell>
          <cell r="F22">
            <v>0.0071</v>
          </cell>
          <cell r="G22">
            <v>0.022</v>
          </cell>
          <cell r="H22">
            <v>0.045</v>
          </cell>
        </row>
        <row r="23">
          <cell r="A23">
            <v>21</v>
          </cell>
          <cell r="E23">
            <v>0.0003</v>
          </cell>
          <cell r="F23">
            <v>0.00495</v>
          </cell>
          <cell r="G23">
            <v>0.017</v>
          </cell>
          <cell r="H23">
            <v>0.036</v>
          </cell>
        </row>
        <row r="24">
          <cell r="A24">
            <v>22</v>
          </cell>
          <cell r="F24">
            <v>0.0028</v>
          </cell>
          <cell r="G24">
            <v>0.012</v>
          </cell>
          <cell r="H24">
            <v>0.0295</v>
          </cell>
        </row>
        <row r="25">
          <cell r="A25">
            <v>23</v>
          </cell>
          <cell r="F25">
            <v>0.001835</v>
          </cell>
          <cell r="G25">
            <v>0.00915</v>
          </cell>
          <cell r="H25">
            <v>0.023</v>
          </cell>
        </row>
        <row r="26">
          <cell r="A26">
            <v>24</v>
          </cell>
          <cell r="F26">
            <v>0.00087</v>
          </cell>
          <cell r="G26">
            <v>0.0063</v>
          </cell>
          <cell r="H26">
            <v>0.0185</v>
          </cell>
        </row>
        <row r="27">
          <cell r="A27">
            <v>25</v>
          </cell>
          <cell r="F27">
            <v>0.00053</v>
          </cell>
          <cell r="G27">
            <v>0.0046</v>
          </cell>
          <cell r="H27">
            <v>0.014</v>
          </cell>
        </row>
        <row r="28">
          <cell r="A28">
            <v>26</v>
          </cell>
          <cell r="F28">
            <v>0.00019</v>
          </cell>
          <cell r="G28">
            <v>0.0029</v>
          </cell>
          <cell r="H28">
            <v>0.01115</v>
          </cell>
        </row>
        <row r="29">
          <cell r="A29">
            <v>27</v>
          </cell>
          <cell r="F29">
            <v>0.00010750000000000001</v>
          </cell>
          <cell r="G29">
            <v>0.0020499999999999997</v>
          </cell>
          <cell r="H29">
            <v>0.0083</v>
          </cell>
        </row>
        <row r="30">
          <cell r="A30">
            <v>28</v>
          </cell>
          <cell r="F30">
            <v>2.5E-05</v>
          </cell>
          <cell r="G30">
            <v>0.0012</v>
          </cell>
          <cell r="H30">
            <v>0.00645</v>
          </cell>
        </row>
        <row r="31">
          <cell r="A31">
            <v>29</v>
          </cell>
          <cell r="G31">
            <v>0.000815</v>
          </cell>
          <cell r="H31">
            <v>0.0046</v>
          </cell>
        </row>
        <row r="32">
          <cell r="A32">
            <v>30</v>
          </cell>
          <cell r="G32">
            <v>0.00043</v>
          </cell>
          <cell r="H32">
            <v>0.00345</v>
          </cell>
        </row>
        <row r="33">
          <cell r="A33">
            <v>31</v>
          </cell>
          <cell r="G33">
            <v>0.000275</v>
          </cell>
          <cell r="H33">
            <v>0.0023</v>
          </cell>
        </row>
        <row r="34">
          <cell r="A34">
            <v>32</v>
          </cell>
          <cell r="G34">
            <v>0.00012</v>
          </cell>
          <cell r="H34">
            <v>0.0017000000000000001</v>
          </cell>
        </row>
        <row r="35">
          <cell r="A35">
            <v>33</v>
          </cell>
          <cell r="G35">
            <v>7.25E-05</v>
          </cell>
          <cell r="H35">
            <v>0.0011</v>
          </cell>
        </row>
        <row r="36">
          <cell r="A36">
            <v>34</v>
          </cell>
          <cell r="G36">
            <v>2.5E-05</v>
          </cell>
          <cell r="H36">
            <v>0.000785</v>
          </cell>
        </row>
        <row r="37">
          <cell r="A37">
            <v>35</v>
          </cell>
          <cell r="G37">
            <v>1.39E-05</v>
          </cell>
          <cell r="H37">
            <v>0.00047</v>
          </cell>
        </row>
        <row r="38">
          <cell r="A38">
            <v>36</v>
          </cell>
          <cell r="G38">
            <v>2.8E-06</v>
          </cell>
          <cell r="H38">
            <v>0.000325</v>
          </cell>
        </row>
        <row r="39">
          <cell r="A39">
            <v>37</v>
          </cell>
          <cell r="H39">
            <v>0.00018</v>
          </cell>
        </row>
        <row r="40">
          <cell r="A40">
            <v>38</v>
          </cell>
          <cell r="H40">
            <v>0.000119</v>
          </cell>
        </row>
        <row r="41">
          <cell r="A41">
            <v>39</v>
          </cell>
          <cell r="H41">
            <v>5.8E-05</v>
          </cell>
        </row>
        <row r="42">
          <cell r="A42">
            <v>40</v>
          </cell>
          <cell r="H42">
            <v>3.65E-05</v>
          </cell>
        </row>
        <row r="43">
          <cell r="A43">
            <v>41</v>
          </cell>
          <cell r="H43">
            <v>1.5E-05</v>
          </cell>
        </row>
        <row r="44">
          <cell r="A44">
            <v>42</v>
          </cell>
          <cell r="H44">
            <v>8.9E-06</v>
          </cell>
        </row>
        <row r="45">
          <cell r="A45">
            <v>43</v>
          </cell>
          <cell r="H45">
            <v>2.8E-06</v>
          </cell>
        </row>
        <row r="46">
          <cell r="A46">
            <v>44</v>
          </cell>
          <cell r="H46">
            <v>1.5399999999999999E-06</v>
          </cell>
        </row>
        <row r="47">
          <cell r="A47">
            <v>45</v>
          </cell>
          <cell r="H47">
            <v>2.8E-07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ransitionEntry="1"/>
  <dimension ref="A1:F58"/>
  <sheetViews>
    <sheetView showGridLines="0" tabSelected="1" zoomScalePageLayoutView="0" workbookViewId="0" topLeftCell="A1">
      <selection activeCell="G13" sqref="G13"/>
    </sheetView>
  </sheetViews>
  <sheetFormatPr defaultColWidth="10.625" defaultRowHeight="12.75"/>
  <cols>
    <col min="1" max="5" width="20.625" style="37" customWidth="1"/>
    <col min="6" max="16384" width="10.625" style="37" customWidth="1"/>
  </cols>
  <sheetData>
    <row r="1" spans="1:4" ht="15.75">
      <c r="A1" s="35" t="s">
        <v>0</v>
      </c>
      <c r="B1" s="36"/>
      <c r="C1" s="36"/>
      <c r="D1" s="36"/>
    </row>
    <row r="2" spans="1:4" ht="15.75">
      <c r="A2" s="126" t="s">
        <v>1</v>
      </c>
      <c r="B2" s="36"/>
      <c r="C2" s="36"/>
      <c r="D2" s="36"/>
    </row>
    <row r="3" spans="1:6" s="7" customFormat="1" ht="12.75">
      <c r="A3" s="258" t="s">
        <v>2</v>
      </c>
      <c r="B3" s="18"/>
      <c r="C3" s="259" t="s">
        <v>3</v>
      </c>
      <c r="E3" s="257"/>
      <c r="F3" s="18"/>
    </row>
    <row r="4" spans="1:6" s="7" customFormat="1" ht="12.75">
      <c r="A4" s="258" t="s">
        <v>4</v>
      </c>
      <c r="B4" s="18"/>
      <c r="C4" s="259" t="s">
        <v>5</v>
      </c>
      <c r="E4" s="18"/>
      <c r="F4" s="18"/>
    </row>
    <row r="5" spans="1:4" s="42" customFormat="1" ht="16.5" thickBot="1">
      <c r="A5" s="50" t="s">
        <v>6</v>
      </c>
      <c r="B5" s="36"/>
      <c r="C5" s="36"/>
      <c r="D5" s="36"/>
    </row>
    <row r="6" spans="1:5" ht="13.5" customHeight="1">
      <c r="A6" s="261" t="s">
        <v>7</v>
      </c>
      <c r="B6" s="262"/>
      <c r="C6" s="262"/>
      <c r="D6" s="263"/>
      <c r="E6" s="38"/>
    </row>
    <row r="7" spans="1:5" ht="13.5" customHeight="1">
      <c r="A7" s="264" t="s">
        <v>8</v>
      </c>
      <c r="B7" s="265"/>
      <c r="C7" s="265"/>
      <c r="D7" s="266"/>
      <c r="E7" s="38"/>
    </row>
    <row r="8" spans="1:5" ht="13.5" customHeight="1">
      <c r="A8" s="267" t="s">
        <v>9</v>
      </c>
      <c r="B8" s="268"/>
      <c r="C8" s="268"/>
      <c r="D8" s="269"/>
      <c r="E8" s="38"/>
    </row>
    <row r="9" spans="1:5" ht="13.5" customHeight="1">
      <c r="A9" s="270" t="s">
        <v>10</v>
      </c>
      <c r="B9" s="268"/>
      <c r="C9" s="268"/>
      <c r="D9" s="269"/>
      <c r="E9" s="38"/>
    </row>
    <row r="10" spans="1:5" s="118" customFormat="1" ht="13.5" customHeight="1">
      <c r="A10" s="271" t="s">
        <v>11</v>
      </c>
      <c r="B10" s="272"/>
      <c r="C10" s="272"/>
      <c r="D10" s="273"/>
      <c r="E10" s="117"/>
    </row>
    <row r="11" spans="1:5" ht="13.5" customHeight="1" thickBot="1">
      <c r="A11" s="274" t="s">
        <v>12</v>
      </c>
      <c r="B11" s="275"/>
      <c r="C11" s="275"/>
      <c r="D11" s="276"/>
      <c r="E11" s="38"/>
    </row>
    <row r="12" spans="1:5" ht="13.5" customHeight="1" thickBot="1">
      <c r="A12" s="49"/>
      <c r="B12" s="49"/>
      <c r="C12" s="49"/>
      <c r="D12" s="48"/>
      <c r="E12" s="38"/>
    </row>
    <row r="13" spans="1:5" ht="12.75">
      <c r="A13" s="277" t="s">
        <v>13</v>
      </c>
      <c r="B13" s="278"/>
      <c r="C13" s="278"/>
      <c r="D13" s="279"/>
      <c r="E13" s="38"/>
    </row>
    <row r="14" spans="1:5" ht="12.75">
      <c r="A14" s="280" t="s">
        <v>14</v>
      </c>
      <c r="B14" s="281"/>
      <c r="C14" s="281"/>
      <c r="D14" s="282"/>
      <c r="E14" s="38"/>
    </row>
    <row r="15" spans="1:5" ht="12.75">
      <c r="A15" s="43" t="s">
        <v>15</v>
      </c>
      <c r="B15" s="38"/>
      <c r="C15" s="38"/>
      <c r="D15" s="44"/>
      <c r="E15" s="38"/>
    </row>
    <row r="16" spans="1:5" ht="12.75">
      <c r="A16" s="43" t="s">
        <v>16</v>
      </c>
      <c r="B16" s="39"/>
      <c r="C16" s="39"/>
      <c r="D16" s="44"/>
      <c r="E16" s="38"/>
    </row>
    <row r="17" spans="1:5" ht="12.75">
      <c r="A17" s="43" t="s">
        <v>17</v>
      </c>
      <c r="B17" s="40"/>
      <c r="D17" s="44"/>
      <c r="E17" s="38"/>
    </row>
    <row r="18" spans="1:5" ht="12.75">
      <c r="A18" s="43" t="s">
        <v>18</v>
      </c>
      <c r="B18" s="38"/>
      <c r="C18" s="41"/>
      <c r="D18" s="44"/>
      <c r="E18" s="38"/>
    </row>
    <row r="19" spans="1:5" ht="12.75">
      <c r="A19" s="43" t="s">
        <v>19</v>
      </c>
      <c r="B19" s="38"/>
      <c r="C19" s="41"/>
      <c r="D19" s="44"/>
      <c r="E19" s="38"/>
    </row>
    <row r="20" spans="1:5" ht="13.5" thickBot="1">
      <c r="A20" s="51"/>
      <c r="B20" s="45"/>
      <c r="C20" s="45"/>
      <c r="D20" s="46"/>
      <c r="E20" s="38"/>
    </row>
    <row r="21" spans="1:5" ht="13.5" thickBot="1">
      <c r="A21" s="47"/>
      <c r="B21" s="38"/>
      <c r="C21" s="38"/>
      <c r="D21" s="38"/>
      <c r="E21" s="38"/>
    </row>
    <row r="22" spans="1:5" ht="12.75">
      <c r="A22" s="283" t="s">
        <v>20</v>
      </c>
      <c r="B22" s="284"/>
      <c r="C22" s="284"/>
      <c r="D22" s="285"/>
      <c r="E22" s="38"/>
    </row>
    <row r="23" spans="1:5" ht="12.75">
      <c r="A23" s="286" t="s">
        <v>21</v>
      </c>
      <c r="B23" s="287"/>
      <c r="C23" s="287"/>
      <c r="D23" s="288"/>
      <c r="E23" s="38"/>
    </row>
    <row r="24" spans="1:5" ht="12.75">
      <c r="A24" s="289" t="s">
        <v>22</v>
      </c>
      <c r="B24" s="290"/>
      <c r="C24" s="290"/>
      <c r="D24" s="288"/>
      <c r="E24" s="53"/>
    </row>
    <row r="25" spans="1:5" ht="12.75">
      <c r="A25" s="54"/>
      <c r="B25" s="39"/>
      <c r="C25" s="39"/>
      <c r="D25" s="44"/>
      <c r="E25" s="53"/>
    </row>
    <row r="26" spans="1:5" ht="12.75">
      <c r="A26" s="52"/>
      <c r="B26" s="40"/>
      <c r="D26" s="44"/>
      <c r="E26" s="53"/>
    </row>
    <row r="27" spans="1:5" ht="12.75">
      <c r="A27" s="53"/>
      <c r="B27" s="38"/>
      <c r="C27" s="41"/>
      <c r="D27" s="44"/>
      <c r="E27" s="53"/>
    </row>
    <row r="28" spans="1:5" ht="12.75">
      <c r="A28" s="53"/>
      <c r="B28" s="38"/>
      <c r="C28" s="38"/>
      <c r="D28" s="44"/>
      <c r="E28" s="53"/>
    </row>
    <row r="29" spans="1:5" ht="12.75">
      <c r="A29" s="121"/>
      <c r="B29" s="38"/>
      <c r="C29" s="38"/>
      <c r="D29" s="44"/>
      <c r="E29" s="53"/>
    </row>
    <row r="30" spans="1:5" ht="12.75">
      <c r="A30" s="54"/>
      <c r="B30" s="39"/>
      <c r="C30" s="39"/>
      <c r="D30" s="44"/>
      <c r="E30" s="53"/>
    </row>
    <row r="31" spans="1:5" ht="12.75">
      <c r="A31" s="52"/>
      <c r="B31" s="40"/>
      <c r="C31" s="40"/>
      <c r="D31" s="44"/>
      <c r="E31" s="53"/>
    </row>
    <row r="32" spans="1:5" ht="12.75">
      <c r="A32" s="53"/>
      <c r="B32" s="38"/>
      <c r="C32" s="38"/>
      <c r="D32" s="44"/>
      <c r="E32" s="53"/>
    </row>
    <row r="33" spans="1:5" ht="12.75">
      <c r="A33" s="54"/>
      <c r="B33" s="39"/>
      <c r="C33" s="39"/>
      <c r="D33" s="44"/>
      <c r="E33" s="53"/>
    </row>
    <row r="34" spans="1:5" ht="12.75">
      <c r="A34" s="52"/>
      <c r="B34" s="40"/>
      <c r="D34" s="44"/>
      <c r="E34" s="53"/>
    </row>
    <row r="35" spans="1:5" ht="12.75">
      <c r="A35" s="54"/>
      <c r="B35" s="39"/>
      <c r="C35" s="39"/>
      <c r="D35" s="44"/>
      <c r="E35" s="53"/>
    </row>
    <row r="36" spans="1:5" ht="12.75">
      <c r="A36" s="55"/>
      <c r="B36" s="38"/>
      <c r="C36" s="38"/>
      <c r="D36" s="44"/>
      <c r="E36" s="53"/>
    </row>
    <row r="37" spans="1:5" ht="12.75">
      <c r="A37" s="54"/>
      <c r="B37" s="39"/>
      <c r="C37" s="39"/>
      <c r="D37" s="44"/>
      <c r="E37" s="53"/>
    </row>
    <row r="38" spans="1:5" ht="15.75">
      <c r="A38" s="56"/>
      <c r="B38" s="38"/>
      <c r="C38" s="38"/>
      <c r="D38" s="44"/>
      <c r="E38" s="53"/>
    </row>
    <row r="39" spans="1:5" ht="12.75">
      <c r="A39" s="54"/>
      <c r="B39" s="39"/>
      <c r="C39" s="39"/>
      <c r="D39" s="44"/>
      <c r="E39" s="53"/>
    </row>
    <row r="40" spans="1:5" ht="12.75">
      <c r="A40" s="53"/>
      <c r="B40" s="38"/>
      <c r="C40" s="38"/>
      <c r="D40" s="44"/>
      <c r="E40" s="53"/>
    </row>
    <row r="41" spans="1:5" ht="12.75">
      <c r="A41" s="54"/>
      <c r="B41" s="39"/>
      <c r="C41" s="39"/>
      <c r="D41" s="44"/>
      <c r="E41" s="53"/>
    </row>
    <row r="42" spans="1:5" ht="12.75">
      <c r="A42" s="53"/>
      <c r="B42" s="38"/>
      <c r="C42" s="38"/>
      <c r="D42" s="44"/>
      <c r="E42" s="53"/>
    </row>
    <row r="43" spans="1:5" ht="12.75">
      <c r="A43" s="54"/>
      <c r="B43" s="39"/>
      <c r="C43" s="39"/>
      <c r="D43" s="44"/>
      <c r="E43" s="53"/>
    </row>
    <row r="44" spans="1:5" ht="12.75">
      <c r="A44" s="54"/>
      <c r="B44" s="39"/>
      <c r="C44" s="39"/>
      <c r="D44" s="44"/>
      <c r="E44" s="53"/>
    </row>
    <row r="45" spans="1:5" ht="12.75">
      <c r="A45" s="54"/>
      <c r="B45" s="39"/>
      <c r="C45" s="39"/>
      <c r="D45" s="44"/>
      <c r="E45" s="53"/>
    </row>
    <row r="46" spans="1:5" ht="12.75">
      <c r="A46" s="54"/>
      <c r="B46" s="39"/>
      <c r="C46" s="39"/>
      <c r="D46" s="44"/>
      <c r="E46" s="53"/>
    </row>
    <row r="47" spans="1:5" ht="12.75">
      <c r="A47" s="54"/>
      <c r="B47" s="39"/>
      <c r="C47" s="39"/>
      <c r="D47" s="44"/>
      <c r="E47" s="53"/>
    </row>
    <row r="48" spans="1:5" ht="12.75">
      <c r="A48" s="54"/>
      <c r="B48" s="39"/>
      <c r="C48" s="39"/>
      <c r="D48" s="44"/>
      <c r="E48" s="53"/>
    </row>
    <row r="49" spans="1:5" ht="12.75">
      <c r="A49" s="53"/>
      <c r="B49" s="38"/>
      <c r="C49" s="38"/>
      <c r="D49" s="44"/>
      <c r="E49" s="53"/>
    </row>
    <row r="50" spans="1:5" ht="12.75">
      <c r="A50" s="54"/>
      <c r="B50" s="39"/>
      <c r="C50" s="39"/>
      <c r="D50" s="44"/>
      <c r="E50" s="53"/>
    </row>
    <row r="51" spans="1:5" ht="12.75">
      <c r="A51" s="57"/>
      <c r="D51" s="58"/>
      <c r="E51" s="53"/>
    </row>
    <row r="52" spans="1:5" ht="12.75">
      <c r="A52" s="54"/>
      <c r="B52" s="39"/>
      <c r="C52" s="39"/>
      <c r="D52" s="44"/>
      <c r="E52" s="53"/>
    </row>
    <row r="53" spans="1:5" ht="12.75">
      <c r="A53" s="57"/>
      <c r="D53" s="58"/>
      <c r="E53" s="53"/>
    </row>
    <row r="54" spans="1:5" ht="12.75">
      <c r="A54" s="54"/>
      <c r="B54" s="39"/>
      <c r="C54" s="39"/>
      <c r="D54" s="44"/>
      <c r="E54" s="53"/>
    </row>
    <row r="55" spans="1:5" ht="12.75">
      <c r="A55" s="54"/>
      <c r="B55" s="39"/>
      <c r="C55" s="39"/>
      <c r="D55" s="44"/>
      <c r="E55" s="57"/>
    </row>
    <row r="56" spans="1:5" ht="13.5" thickBot="1">
      <c r="A56" s="122"/>
      <c r="B56" s="119"/>
      <c r="C56" s="119"/>
      <c r="D56" s="120"/>
      <c r="E56" s="57"/>
    </row>
    <row r="58" spans="1:4" ht="12.75">
      <c r="A58" s="123" t="s">
        <v>228</v>
      </c>
      <c r="B58" s="124"/>
      <c r="C58" s="125"/>
      <c r="D58" s="125"/>
    </row>
  </sheetData>
  <sheetProtection/>
  <printOptions/>
  <pageMargins left="0.75" right="0.7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ransitionEvaluation="1" transitionEntry="1"/>
  <dimension ref="A1:L58"/>
  <sheetViews>
    <sheetView showGridLines="0" zoomScale="85" zoomScaleNormal="85" zoomScalePageLayoutView="0" workbookViewId="0" topLeftCell="A1">
      <selection activeCell="E43" sqref="E43"/>
    </sheetView>
  </sheetViews>
  <sheetFormatPr defaultColWidth="10.625" defaultRowHeight="12.75"/>
  <cols>
    <col min="1" max="1" width="16.25390625" style="1" customWidth="1"/>
    <col min="2" max="6" width="16.625" style="1" customWidth="1"/>
    <col min="7" max="7" width="18.375" style="1" customWidth="1"/>
    <col min="8" max="12" width="20.625" style="1" customWidth="1"/>
    <col min="13" max="16384" width="10.625" style="1" customWidth="1"/>
  </cols>
  <sheetData>
    <row r="1" spans="1:8" s="340" customFormat="1" ht="13.5">
      <c r="A1" s="365" t="s">
        <v>204</v>
      </c>
      <c r="B1" s="365"/>
      <c r="C1" s="365"/>
      <c r="D1" s="365"/>
      <c r="E1" s="365"/>
      <c r="F1" s="365"/>
      <c r="G1" s="365"/>
      <c r="H1" s="1"/>
    </row>
    <row r="2" spans="1:5" s="7" customFormat="1" ht="21.75" customHeight="1">
      <c r="A2" s="349" t="s">
        <v>205</v>
      </c>
      <c r="B2" s="350"/>
      <c r="C2" s="350"/>
      <c r="D2" s="350"/>
      <c r="E2" s="301" t="s">
        <v>206</v>
      </c>
    </row>
    <row r="3" spans="1:5" s="7" customFormat="1" ht="21.75" customHeight="1">
      <c r="A3" s="258" t="s">
        <v>207</v>
      </c>
      <c r="B3" s="18"/>
      <c r="E3" s="302" t="s">
        <v>208</v>
      </c>
    </row>
    <row r="4" spans="1:5" s="7" customFormat="1" ht="21.75" customHeight="1">
      <c r="A4" s="258" t="s">
        <v>209</v>
      </c>
      <c r="B4" s="18"/>
      <c r="E4" s="302"/>
    </row>
    <row r="5" spans="1:3" ht="14.25" customHeight="1" thickBot="1">
      <c r="A5" s="112"/>
      <c r="B5" s="112"/>
      <c r="C5" s="7"/>
    </row>
    <row r="6" spans="1:7" ht="14.25" customHeight="1">
      <c r="A6" s="109"/>
      <c r="B6" s="65"/>
      <c r="C6" s="303"/>
      <c r="D6" s="362" t="s">
        <v>6</v>
      </c>
      <c r="E6" s="363"/>
      <c r="F6" s="363"/>
      <c r="G6" s="364"/>
    </row>
    <row r="7" spans="1:12" ht="39" customHeight="1">
      <c r="A7" s="109"/>
      <c r="B7" s="65"/>
      <c r="C7" s="7"/>
      <c r="D7" s="346" t="s">
        <v>210</v>
      </c>
      <c r="E7" s="351"/>
      <c r="F7" s="351"/>
      <c r="G7" s="352"/>
      <c r="H7" s="111"/>
      <c r="I7" s="111"/>
      <c r="J7" s="111"/>
      <c r="K7" s="111"/>
      <c r="L7" s="111"/>
    </row>
    <row r="8" spans="1:7" ht="36.75" customHeight="1">
      <c r="A8" s="304"/>
      <c r="B8" s="63"/>
      <c r="C8" s="7"/>
      <c r="D8" s="346" t="s">
        <v>211</v>
      </c>
      <c r="E8" s="351"/>
      <c r="F8" s="351"/>
      <c r="G8" s="352"/>
    </row>
    <row r="9" spans="1:7" ht="33" customHeight="1">
      <c r="A9" s="304"/>
      <c r="B9" s="63"/>
      <c r="C9" s="7"/>
      <c r="D9" s="346" t="s">
        <v>24</v>
      </c>
      <c r="E9" s="351"/>
      <c r="F9" s="351"/>
      <c r="G9" s="352"/>
    </row>
    <row r="10" spans="1:7" ht="39.75" customHeight="1">
      <c r="A10" s="304"/>
      <c r="B10" s="63"/>
      <c r="C10" s="7"/>
      <c r="D10" s="346" t="s">
        <v>212</v>
      </c>
      <c r="E10" s="351"/>
      <c r="F10" s="351"/>
      <c r="G10" s="352"/>
    </row>
    <row r="11" spans="1:7" ht="36.75" customHeight="1">
      <c r="A11" s="304"/>
      <c r="B11" s="63"/>
      <c r="C11" s="7"/>
      <c r="D11" s="346" t="s">
        <v>213</v>
      </c>
      <c r="E11" s="351"/>
      <c r="F11" s="351"/>
      <c r="G11" s="352"/>
    </row>
    <row r="12" spans="1:7" s="341" customFormat="1" ht="27.75" customHeight="1">
      <c r="A12" s="305"/>
      <c r="B12" s="306"/>
      <c r="C12" s="307"/>
      <c r="D12" s="346" t="s">
        <v>214</v>
      </c>
      <c r="E12" s="351"/>
      <c r="F12" s="351"/>
      <c r="G12" s="352"/>
    </row>
    <row r="13" spans="1:7" ht="18.75" customHeight="1" thickBot="1">
      <c r="A13" s="304"/>
      <c r="B13" s="63"/>
      <c r="C13" s="7"/>
      <c r="D13" s="353" t="s">
        <v>25</v>
      </c>
      <c r="E13" s="354"/>
      <c r="F13" s="354"/>
      <c r="G13" s="355"/>
    </row>
    <row r="14" spans="1:7" ht="13.5" thickBot="1">
      <c r="A14" s="304"/>
      <c r="B14" s="63"/>
      <c r="C14" s="74"/>
      <c r="D14" s="71"/>
      <c r="E14" s="71"/>
      <c r="F14" s="71"/>
      <c r="G14" s="72"/>
    </row>
    <row r="15" spans="1:7" ht="12.75">
      <c r="A15" s="343" t="s">
        <v>26</v>
      </c>
      <c r="B15" s="344"/>
      <c r="C15" s="344"/>
      <c r="D15" s="344"/>
      <c r="E15" s="344"/>
      <c r="F15" s="344"/>
      <c r="G15" s="345"/>
    </row>
    <row r="16" spans="1:7" ht="21.75" customHeight="1">
      <c r="A16" s="346" t="s">
        <v>215</v>
      </c>
      <c r="B16" s="347"/>
      <c r="C16" s="347"/>
      <c r="D16" s="347"/>
      <c r="E16" s="347"/>
      <c r="F16" s="347"/>
      <c r="G16" s="348"/>
    </row>
    <row r="17" spans="1:7" ht="33.75" customHeight="1">
      <c r="A17" s="366" t="s">
        <v>216</v>
      </c>
      <c r="B17" s="347"/>
      <c r="C17" s="347"/>
      <c r="D17" s="347"/>
      <c r="E17" s="347"/>
      <c r="F17" s="347"/>
      <c r="G17" s="348"/>
    </row>
    <row r="18" spans="1:11" ht="28.5" customHeight="1">
      <c r="A18" s="366" t="s">
        <v>217</v>
      </c>
      <c r="B18" s="347"/>
      <c r="C18" s="347"/>
      <c r="D18" s="347"/>
      <c r="E18" s="347"/>
      <c r="F18" s="347"/>
      <c r="G18" s="348"/>
      <c r="I18" s="9"/>
      <c r="J18" s="7"/>
      <c r="K18" s="7"/>
    </row>
    <row r="19" spans="1:11" ht="20.25" customHeight="1">
      <c r="A19" s="366" t="s">
        <v>218</v>
      </c>
      <c r="B19" s="347"/>
      <c r="C19" s="347"/>
      <c r="D19" s="347"/>
      <c r="E19" s="347"/>
      <c r="F19" s="347"/>
      <c r="G19" s="348"/>
      <c r="H19" s="9"/>
      <c r="I19" s="7"/>
      <c r="J19" s="7"/>
      <c r="K19" s="7"/>
    </row>
    <row r="20" spans="1:11" ht="12.75" customHeight="1">
      <c r="A20" s="356" t="s">
        <v>27</v>
      </c>
      <c r="B20" s="357"/>
      <c r="C20" s="357"/>
      <c r="D20" s="357"/>
      <c r="E20" s="357"/>
      <c r="F20" s="357"/>
      <c r="G20" s="358"/>
      <c r="H20" s="7"/>
      <c r="I20" s="7"/>
      <c r="J20" s="7"/>
      <c r="K20" s="7"/>
    </row>
    <row r="21" spans="1:8" ht="13.5" thickBot="1">
      <c r="A21" s="359">
        <f>1-(A53/A36)</f>
        <v>1</v>
      </c>
      <c r="B21" s="360"/>
      <c r="C21" s="360"/>
      <c r="D21" s="360"/>
      <c r="E21" s="360"/>
      <c r="F21" s="360"/>
      <c r="G21" s="361"/>
      <c r="H21" s="7"/>
    </row>
    <row r="22" spans="1:7" ht="12.75">
      <c r="A22" s="308"/>
      <c r="B22" s="63"/>
      <c r="C22" s="62"/>
      <c r="D22" s="62"/>
      <c r="E22" s="62"/>
      <c r="F22" s="62"/>
      <c r="G22" s="62"/>
    </row>
    <row r="23" spans="1:8" s="64" customFormat="1" ht="12.75">
      <c r="A23" s="309" t="s">
        <v>219</v>
      </c>
      <c r="B23" s="65"/>
      <c r="C23" s="65"/>
      <c r="D23" s="65"/>
      <c r="E23" s="65"/>
      <c r="F23" s="65"/>
      <c r="G23" s="65"/>
      <c r="H23" s="1"/>
    </row>
    <row r="24" spans="1:7" s="64" customFormat="1" ht="14.25" thickBot="1">
      <c r="A24" s="310" t="s">
        <v>28</v>
      </c>
      <c r="B24" s="63"/>
      <c r="C24" s="62"/>
      <c r="D24" s="62"/>
      <c r="E24" s="62"/>
      <c r="F24" s="62"/>
      <c r="G24" s="62"/>
    </row>
    <row r="25" spans="1:7" s="64" customFormat="1" ht="25.5">
      <c r="A25" s="297" t="s">
        <v>29</v>
      </c>
      <c r="B25" s="298" t="s">
        <v>30</v>
      </c>
      <c r="C25" s="298" t="s">
        <v>220</v>
      </c>
      <c r="D25" s="298" t="s">
        <v>31</v>
      </c>
      <c r="E25" s="298" t="s">
        <v>32</v>
      </c>
      <c r="F25" s="299" t="s">
        <v>33</v>
      </c>
      <c r="G25" s="300"/>
    </row>
    <row r="26" spans="1:7" s="64" customFormat="1" ht="13.5" thickBot="1">
      <c r="A26" s="66">
        <v>50</v>
      </c>
      <c r="B26" s="67">
        <v>25</v>
      </c>
      <c r="C26" s="67">
        <v>3</v>
      </c>
      <c r="D26" s="67">
        <v>1</v>
      </c>
      <c r="E26" s="67">
        <v>0.38</v>
      </c>
      <c r="F26" s="291">
        <f>(C26*((((A26/2)*(B26/2))*3.14))*(D26*E26)*((1000*0.02832)/(1000000)))</f>
        <v>0.03167946</v>
      </c>
      <c r="G26" s="292"/>
    </row>
    <row r="27" spans="1:7" s="64" customFormat="1" ht="12.75">
      <c r="A27" s="308"/>
      <c r="B27" s="63"/>
      <c r="C27" s="62"/>
      <c r="D27" s="62"/>
      <c r="E27" s="62"/>
      <c r="F27" s="62"/>
      <c r="G27" s="62"/>
    </row>
    <row r="28" spans="1:11" ht="14.25" thickBot="1">
      <c r="A28" s="310" t="s">
        <v>34</v>
      </c>
      <c r="B28" s="63"/>
      <c r="C28" s="62"/>
      <c r="D28" s="62"/>
      <c r="E28" s="62"/>
      <c r="F28" s="62"/>
      <c r="G28" s="62"/>
      <c r="H28" s="64"/>
      <c r="I28" s="7"/>
      <c r="J28" s="7"/>
      <c r="K28" s="7"/>
    </row>
    <row r="29" spans="1:11" ht="25.5">
      <c r="A29" s="297" t="s">
        <v>29</v>
      </c>
      <c r="B29" s="298" t="s">
        <v>30</v>
      </c>
      <c r="C29" s="298" t="s">
        <v>35</v>
      </c>
      <c r="D29" s="298" t="s">
        <v>31</v>
      </c>
      <c r="E29" s="298" t="s">
        <v>32</v>
      </c>
      <c r="F29" s="299" t="s">
        <v>33</v>
      </c>
      <c r="G29" s="300"/>
      <c r="H29" s="7"/>
      <c r="I29" s="10"/>
      <c r="J29" s="10"/>
      <c r="K29" s="10"/>
    </row>
    <row r="30" spans="1:11" ht="13.5" thickBot="1">
      <c r="A30" s="66">
        <v>100</v>
      </c>
      <c r="B30" s="67">
        <v>50</v>
      </c>
      <c r="C30" s="67">
        <v>3</v>
      </c>
      <c r="D30" s="67">
        <v>0.55</v>
      </c>
      <c r="E30" s="67">
        <v>0.38</v>
      </c>
      <c r="F30" s="291">
        <f>(C30*((((A30/2)*(B30/2))*3.14)-((A26/2)*(B26/2)*3.14))*(D30*E30)*((1000*0.02832)/(1000000)))</f>
        <v>0.05227110900000001</v>
      </c>
      <c r="G30" s="292"/>
      <c r="H30" s="10"/>
      <c r="I30" s="7"/>
      <c r="J30" s="7"/>
      <c r="K30" s="7"/>
    </row>
    <row r="31" spans="1:8" ht="12.75">
      <c r="A31" s="4"/>
      <c r="B31" s="4"/>
      <c r="C31" s="12"/>
      <c r="D31" s="4"/>
      <c r="E31" s="4"/>
      <c r="F31" s="7"/>
      <c r="G31" s="7"/>
      <c r="H31" s="7"/>
    </row>
    <row r="32" spans="1:11" ht="14.25" thickBot="1">
      <c r="A32" s="11" t="s">
        <v>36</v>
      </c>
      <c r="B32" s="4"/>
      <c r="C32" s="4"/>
      <c r="D32" s="4"/>
      <c r="E32" s="4"/>
      <c r="F32" s="7"/>
      <c r="G32" s="7"/>
      <c r="I32" s="7"/>
      <c r="J32" s="7"/>
      <c r="K32" s="7"/>
    </row>
    <row r="33" spans="1:11" ht="25.5">
      <c r="A33" s="297" t="s">
        <v>29</v>
      </c>
      <c r="B33" s="298" t="s">
        <v>30</v>
      </c>
      <c r="C33" s="298" t="s">
        <v>220</v>
      </c>
      <c r="D33" s="298" t="s">
        <v>31</v>
      </c>
      <c r="E33" s="298" t="s">
        <v>32</v>
      </c>
      <c r="F33" s="299" t="s">
        <v>33</v>
      </c>
      <c r="G33" s="300"/>
      <c r="H33" s="7"/>
      <c r="I33" s="10"/>
      <c r="J33" s="10"/>
      <c r="K33" s="10"/>
    </row>
    <row r="34" spans="1:11" ht="13.5" thickBot="1">
      <c r="A34" s="66">
        <v>150</v>
      </c>
      <c r="B34" s="67">
        <v>100</v>
      </c>
      <c r="C34" s="67">
        <v>3</v>
      </c>
      <c r="D34" s="67">
        <v>0.0505</v>
      </c>
      <c r="E34" s="67">
        <v>0.38</v>
      </c>
      <c r="F34" s="291">
        <f>(C34*((((A34/2)*(B34/2))*3.14)-((A30/2)*(B30/2)*3.14))*(D34*E34)*((1000*0.02832)/(1000000)))</f>
        <v>0.012798501840000002</v>
      </c>
      <c r="G34" s="292"/>
      <c r="H34" s="10"/>
      <c r="I34" s="7"/>
      <c r="J34" s="7"/>
      <c r="K34" s="7"/>
    </row>
    <row r="35" spans="1:8" ht="38.25">
      <c r="A35" s="311" t="s">
        <v>221</v>
      </c>
      <c r="B35" s="294"/>
      <c r="C35" s="312" t="s">
        <v>222</v>
      </c>
      <c r="D35" s="313"/>
      <c r="E35" s="312" t="s">
        <v>223</v>
      </c>
      <c r="F35" s="313"/>
      <c r="G35" s="314" t="s">
        <v>224</v>
      </c>
      <c r="H35" s="142"/>
    </row>
    <row r="36" spans="1:8" ht="13.5" thickBot="1">
      <c r="A36" s="315">
        <f>F26+F30+F34</f>
        <v>0.09674907084</v>
      </c>
      <c r="B36" s="296"/>
      <c r="C36" s="315">
        <f>A36*2.205</f>
        <v>0.21333170120220002</v>
      </c>
      <c r="D36" s="296"/>
      <c r="E36" s="316">
        <f>(A34*B34*C34)*7.48</f>
        <v>336600</v>
      </c>
      <c r="F36" s="296"/>
      <c r="G36" s="317">
        <f>C36/(8.3*0.75)</f>
        <v>0.03427015280356627</v>
      </c>
      <c r="H36" s="342"/>
    </row>
    <row r="37" spans="1:5" ht="12.75">
      <c r="A37" s="318"/>
      <c r="B37" s="3"/>
      <c r="C37" s="3"/>
      <c r="D37" s="3"/>
      <c r="E37" s="3"/>
    </row>
    <row r="38" spans="1:5" ht="12.75">
      <c r="A38" s="7"/>
      <c r="C38" s="3"/>
      <c r="D38" s="3"/>
      <c r="E38" s="3"/>
    </row>
    <row r="39" spans="1:7" ht="12.75">
      <c r="A39" s="309" t="s">
        <v>225</v>
      </c>
      <c r="B39" s="65"/>
      <c r="C39" s="65"/>
      <c r="D39" s="65"/>
      <c r="E39" s="65"/>
      <c r="F39" s="65"/>
      <c r="G39" s="65"/>
    </row>
    <row r="40" spans="1:7" ht="14.25" thickBot="1">
      <c r="A40" s="11" t="s">
        <v>28</v>
      </c>
      <c r="B40" s="63"/>
      <c r="C40" s="62"/>
      <c r="D40" s="62"/>
      <c r="E40" s="62"/>
      <c r="F40" s="62"/>
      <c r="G40" s="62"/>
    </row>
    <row r="41" spans="1:7" ht="25.5">
      <c r="A41" s="297" t="s">
        <v>29</v>
      </c>
      <c r="B41" s="298" t="s">
        <v>30</v>
      </c>
      <c r="C41" s="298" t="s">
        <v>220</v>
      </c>
      <c r="D41" s="298" t="s">
        <v>31</v>
      </c>
      <c r="E41" s="298" t="s">
        <v>32</v>
      </c>
      <c r="F41" s="299" t="s">
        <v>33</v>
      </c>
      <c r="G41" s="300"/>
    </row>
    <row r="42" spans="1:7" ht="13.5" thickBot="1">
      <c r="A42" s="66"/>
      <c r="B42" s="67"/>
      <c r="C42" s="67"/>
      <c r="D42" s="67"/>
      <c r="E42" s="67"/>
      <c r="F42" s="291">
        <f>(C42*((((A42/2)*(B42/2))*3.14)-((A38/2)*(B38/2)*3.14))*(D42*E42)*((1000*0.02832)/(1000000)))</f>
        <v>0</v>
      </c>
      <c r="G42" s="292"/>
    </row>
    <row r="43" spans="1:7" ht="12.75">
      <c r="A43" s="308"/>
      <c r="B43" s="63"/>
      <c r="C43" s="62"/>
      <c r="D43" s="62"/>
      <c r="E43" s="62"/>
      <c r="F43" s="62"/>
      <c r="G43" s="62"/>
    </row>
    <row r="44" spans="1:7" ht="14.25" thickBot="1">
      <c r="A44" s="11" t="s">
        <v>34</v>
      </c>
      <c r="B44" s="63"/>
      <c r="C44" s="62"/>
      <c r="D44" s="62"/>
      <c r="E44" s="62"/>
      <c r="F44" s="62"/>
      <c r="G44" s="62"/>
    </row>
    <row r="45" spans="1:7" ht="25.5">
      <c r="A45" s="297" t="s">
        <v>29</v>
      </c>
      <c r="B45" s="298" t="s">
        <v>30</v>
      </c>
      <c r="C45" s="298" t="s">
        <v>220</v>
      </c>
      <c r="D45" s="298" t="s">
        <v>31</v>
      </c>
      <c r="E45" s="298" t="s">
        <v>32</v>
      </c>
      <c r="F45" s="299" t="s">
        <v>33</v>
      </c>
      <c r="G45" s="300"/>
    </row>
    <row r="46" spans="1:7" ht="13.5" thickBot="1">
      <c r="A46" s="66"/>
      <c r="B46" s="67"/>
      <c r="C46" s="67"/>
      <c r="D46" s="67"/>
      <c r="E46" s="67"/>
      <c r="F46" s="291">
        <f>(C46*((((A46/2)*(B46/2))*3.14)-((A42/2)*(B42/2)*3.14))*(D46*E46)*((1000*0.02832)/(1000000)))</f>
        <v>0</v>
      </c>
      <c r="G46" s="292"/>
    </row>
    <row r="47" spans="1:7" ht="12.75">
      <c r="A47" s="4"/>
      <c r="B47" s="4"/>
      <c r="C47" s="12"/>
      <c r="D47" s="4"/>
      <c r="E47" s="4"/>
      <c r="F47" s="7"/>
      <c r="G47" s="7"/>
    </row>
    <row r="48" spans="1:7" ht="14.25" thickBot="1">
      <c r="A48" s="11" t="s">
        <v>36</v>
      </c>
      <c r="B48" s="4"/>
      <c r="C48" s="4"/>
      <c r="D48" s="4"/>
      <c r="E48" s="4"/>
      <c r="F48" s="7"/>
      <c r="G48" s="7"/>
    </row>
    <row r="49" spans="1:7" ht="25.5">
      <c r="A49" s="297" t="s">
        <v>29</v>
      </c>
      <c r="B49" s="298" t="s">
        <v>30</v>
      </c>
      <c r="C49" s="298" t="s">
        <v>220</v>
      </c>
      <c r="D49" s="298" t="s">
        <v>31</v>
      </c>
      <c r="E49" s="298" t="s">
        <v>32</v>
      </c>
      <c r="F49" s="299" t="s">
        <v>33</v>
      </c>
      <c r="G49" s="300"/>
    </row>
    <row r="50" spans="1:7" ht="13.5" thickBot="1">
      <c r="A50" s="66"/>
      <c r="B50" s="67"/>
      <c r="C50" s="67"/>
      <c r="D50" s="67"/>
      <c r="E50" s="67"/>
      <c r="F50" s="291">
        <f>(C50*((((A50/2)*(B50/2))*3.14)-((A46/2)*(B46/2)*3.14))*(D50*E50)*((1000*0.02832)/(1000000)))</f>
        <v>0</v>
      </c>
      <c r="G50" s="292"/>
    </row>
    <row r="51" spans="3:7" ht="13.5" thickBot="1">
      <c r="C51" s="70"/>
      <c r="D51" s="69"/>
      <c r="E51" s="63"/>
      <c r="F51" s="68"/>
      <c r="G51" s="68"/>
    </row>
    <row r="52" spans="1:8" ht="38.25">
      <c r="A52" s="311" t="s">
        <v>37</v>
      </c>
      <c r="B52" s="294"/>
      <c r="C52" s="312" t="s">
        <v>226</v>
      </c>
      <c r="D52" s="313"/>
      <c r="E52" s="312" t="s">
        <v>223</v>
      </c>
      <c r="F52" s="313"/>
      <c r="G52" s="314" t="s">
        <v>224</v>
      </c>
      <c r="H52" s="77"/>
    </row>
    <row r="53" spans="1:7" ht="13.5" thickBot="1">
      <c r="A53" s="319">
        <f>F42+F46+F50</f>
        <v>0</v>
      </c>
      <c r="B53" s="296"/>
      <c r="C53" s="316">
        <f>A53*2.205</f>
        <v>0</v>
      </c>
      <c r="D53" s="296"/>
      <c r="E53" s="316">
        <f>(A50*B50*C50)*7.48</f>
        <v>0</v>
      </c>
      <c r="F53" s="296"/>
      <c r="G53" s="320">
        <f>C53/(8.3*0.75)</f>
        <v>0</v>
      </c>
    </row>
    <row r="54" spans="3:8" ht="12.75">
      <c r="C54" s="321" t="s">
        <v>227</v>
      </c>
      <c r="D54" s="8"/>
      <c r="E54" s="8"/>
      <c r="F54" s="8"/>
      <c r="G54" s="8"/>
      <c r="H54" s="8"/>
    </row>
    <row r="58" spans="3:4" ht="12.75">
      <c r="C58" s="340"/>
      <c r="D58" s="110"/>
    </row>
  </sheetData>
  <sheetProtection/>
  <mergeCells count="17">
    <mergeCell ref="A20:G20"/>
    <mergeCell ref="A21:G21"/>
    <mergeCell ref="D6:G6"/>
    <mergeCell ref="A1:G1"/>
    <mergeCell ref="A17:G17"/>
    <mergeCell ref="A18:G18"/>
    <mergeCell ref="A19:G19"/>
    <mergeCell ref="D7:G7"/>
    <mergeCell ref="D8:G8"/>
    <mergeCell ref="D9:G9"/>
    <mergeCell ref="A15:G15"/>
    <mergeCell ref="A16:G16"/>
    <mergeCell ref="A2:D2"/>
    <mergeCell ref="D10:G10"/>
    <mergeCell ref="D11:G11"/>
    <mergeCell ref="D12:G12"/>
    <mergeCell ref="D13:G13"/>
  </mergeCells>
  <printOptions horizontalCentered="1" verticalCentered="1"/>
  <pageMargins left="0.35" right="0" top="0.5" bottom="0.5" header="0.5" footer="0.5"/>
  <pageSetup horizontalDpi="600" verticalDpi="600" orientation="portrait" scale="71"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sheetPr transitionEvaluation="1" transitionEntry="1"/>
  <dimension ref="A1:K54"/>
  <sheetViews>
    <sheetView showGridLines="0" zoomScale="75" zoomScaleNormal="75" zoomScalePageLayoutView="0" workbookViewId="0" topLeftCell="A34">
      <selection activeCell="F28" sqref="F28"/>
    </sheetView>
  </sheetViews>
  <sheetFormatPr defaultColWidth="12.00390625" defaultRowHeight="12.75"/>
  <cols>
    <col min="1" max="5" width="20.625" style="1" customWidth="1"/>
    <col min="6" max="6" width="13.125" style="1" customWidth="1"/>
    <col min="7" max="7" width="31.25390625" style="1" customWidth="1"/>
    <col min="8" max="16384" width="12.00390625" style="1" customWidth="1"/>
  </cols>
  <sheetData>
    <row r="1" spans="1:7" ht="18.75">
      <c r="A1" s="382" t="s">
        <v>229</v>
      </c>
      <c r="B1" s="382"/>
      <c r="C1" s="382"/>
      <c r="D1" s="382"/>
      <c r="E1" s="382"/>
      <c r="F1" s="382"/>
      <c r="G1" s="382"/>
    </row>
    <row r="2" spans="2:6" ht="12.75">
      <c r="B2" s="8"/>
      <c r="C2" s="8"/>
      <c r="D2" s="8"/>
      <c r="E2" s="8"/>
      <c r="F2" s="8"/>
    </row>
    <row r="3" spans="1:7" s="7" customFormat="1" ht="21.75" customHeight="1">
      <c r="A3" s="372" t="s">
        <v>205</v>
      </c>
      <c r="B3" s="373"/>
      <c r="C3" s="373"/>
      <c r="D3" s="373"/>
      <c r="E3" s="323" t="s">
        <v>206</v>
      </c>
      <c r="G3" s="324"/>
    </row>
    <row r="4" spans="1:7" s="7" customFormat="1" ht="21.75" customHeight="1">
      <c r="A4" s="322" t="s">
        <v>207</v>
      </c>
      <c r="B4" s="325"/>
      <c r="C4" s="324"/>
      <c r="D4" s="324"/>
      <c r="E4" s="326" t="s">
        <v>208</v>
      </c>
      <c r="G4" s="324"/>
    </row>
    <row r="5" spans="1:7" s="7" customFormat="1" ht="21.75" customHeight="1" thickBot="1">
      <c r="A5" s="322" t="s">
        <v>230</v>
      </c>
      <c r="B5" s="325"/>
      <c r="C5" s="324"/>
      <c r="D5" s="324"/>
      <c r="E5" s="326"/>
      <c r="G5" s="324"/>
    </row>
    <row r="6" spans="1:7" ht="12.75">
      <c r="A6" s="114" t="s">
        <v>39</v>
      </c>
      <c r="B6" s="116"/>
      <c r="C6" s="59" t="s">
        <v>6</v>
      </c>
      <c r="D6" s="60"/>
      <c r="E6" s="60"/>
      <c r="F6" s="60"/>
      <c r="G6" s="61"/>
    </row>
    <row r="7" spans="1:7" ht="14.25" customHeight="1">
      <c r="A7" s="109" t="s">
        <v>23</v>
      </c>
      <c r="B7" s="116"/>
      <c r="C7" s="115"/>
      <c r="D7" s="65"/>
      <c r="E7" s="115"/>
      <c r="F7" s="65"/>
      <c r="G7" s="76"/>
    </row>
    <row r="8" spans="1:7" ht="28.5" customHeight="1">
      <c r="A8" s="113"/>
      <c r="B8" s="108"/>
      <c r="C8" s="374" t="s">
        <v>231</v>
      </c>
      <c r="D8" s="375"/>
      <c r="E8" s="375"/>
      <c r="F8" s="375"/>
      <c r="G8" s="376"/>
    </row>
    <row r="9" spans="1:7" s="64" customFormat="1" ht="47.25" customHeight="1">
      <c r="A9" s="327"/>
      <c r="B9" s="328"/>
      <c r="C9" s="374" t="s">
        <v>232</v>
      </c>
      <c r="D9" s="377"/>
      <c r="E9" s="377"/>
      <c r="F9" s="377"/>
      <c r="G9" s="378"/>
    </row>
    <row r="10" spans="1:7" s="64" customFormat="1" ht="22.5" customHeight="1">
      <c r="A10" s="327"/>
      <c r="B10" s="328"/>
      <c r="C10" s="374" t="s">
        <v>24</v>
      </c>
      <c r="D10" s="377"/>
      <c r="E10" s="377"/>
      <c r="F10" s="377"/>
      <c r="G10" s="378"/>
    </row>
    <row r="11" spans="1:7" s="64" customFormat="1" ht="44.25" customHeight="1">
      <c r="A11" s="327"/>
      <c r="B11" s="328"/>
      <c r="C11" s="374" t="s">
        <v>233</v>
      </c>
      <c r="D11" s="377"/>
      <c r="E11" s="377"/>
      <c r="F11" s="377"/>
      <c r="G11" s="378"/>
    </row>
    <row r="12" spans="1:7" s="64" customFormat="1" ht="32.25" customHeight="1">
      <c r="A12" s="327"/>
      <c r="B12" s="328"/>
      <c r="C12" s="374" t="s">
        <v>234</v>
      </c>
      <c r="D12" s="377"/>
      <c r="E12" s="377"/>
      <c r="F12" s="377"/>
      <c r="G12" s="378"/>
    </row>
    <row r="13" spans="1:7" s="64" customFormat="1" ht="12.75">
      <c r="A13" s="327"/>
      <c r="B13" s="328"/>
      <c r="C13" s="374" t="s">
        <v>40</v>
      </c>
      <c r="D13" s="377"/>
      <c r="E13" s="377"/>
      <c r="F13" s="377"/>
      <c r="G13" s="378"/>
    </row>
    <row r="14" spans="1:7" s="64" customFormat="1" ht="13.5" thickBot="1">
      <c r="A14" s="327"/>
      <c r="B14" s="328"/>
      <c r="C14" s="379" t="s">
        <v>25</v>
      </c>
      <c r="D14" s="380"/>
      <c r="E14" s="380"/>
      <c r="F14" s="380"/>
      <c r="G14" s="381"/>
    </row>
    <row r="15" spans="1:7" s="64" customFormat="1" ht="15" customHeight="1">
      <c r="A15" s="327"/>
      <c r="B15" s="328"/>
      <c r="C15" s="383" t="s">
        <v>235</v>
      </c>
      <c r="D15" s="384"/>
      <c r="E15" s="384"/>
      <c r="F15" s="384"/>
      <c r="G15" s="385"/>
    </row>
    <row r="16" spans="1:7" s="64" customFormat="1" ht="27" customHeight="1">
      <c r="A16" s="327"/>
      <c r="B16" s="328"/>
      <c r="C16" s="346" t="s">
        <v>236</v>
      </c>
      <c r="D16" s="375"/>
      <c r="E16" s="375"/>
      <c r="F16" s="375"/>
      <c r="G16" s="376"/>
    </row>
    <row r="17" spans="1:7" s="64" customFormat="1" ht="28.5" customHeight="1">
      <c r="A17" s="327"/>
      <c r="B17" s="328"/>
      <c r="C17" s="346" t="s">
        <v>237</v>
      </c>
      <c r="D17" s="375"/>
      <c r="E17" s="375"/>
      <c r="F17" s="375"/>
      <c r="G17" s="376"/>
    </row>
    <row r="18" spans="1:11" s="64" customFormat="1" ht="17.25" customHeight="1">
      <c r="A18" s="327"/>
      <c r="B18" s="328"/>
      <c r="C18" s="64" t="s">
        <v>238</v>
      </c>
      <c r="G18" s="329"/>
      <c r="H18" s="62"/>
      <c r="I18" s="62"/>
      <c r="J18" s="254"/>
      <c r="K18" s="254"/>
    </row>
    <row r="19" spans="1:11" s="64" customFormat="1" ht="19.5" customHeight="1" thickBot="1">
      <c r="A19" s="330"/>
      <c r="B19" s="331"/>
      <c r="C19" s="332" t="s">
        <v>41</v>
      </c>
      <c r="G19" s="329"/>
      <c r="H19" s="254"/>
      <c r="I19" s="254"/>
      <c r="J19" s="254"/>
      <c r="K19" s="254"/>
    </row>
    <row r="20" spans="1:11" ht="14.25" customHeight="1">
      <c r="A20" s="86" t="s">
        <v>42</v>
      </c>
      <c r="B20" s="87"/>
      <c r="C20" s="88"/>
      <c r="D20" s="89"/>
      <c r="E20" s="89"/>
      <c r="F20" s="89"/>
      <c r="G20" s="89"/>
      <c r="H20" s="84"/>
      <c r="I20" s="7"/>
      <c r="J20" s="7"/>
      <c r="K20" s="7"/>
    </row>
    <row r="21" spans="1:11" ht="15.75" customHeight="1">
      <c r="A21" s="90" t="s">
        <v>43</v>
      </c>
      <c r="B21" s="91"/>
      <c r="C21" s="92"/>
      <c r="D21" s="93"/>
      <c r="E21" s="94"/>
      <c r="F21" s="94"/>
      <c r="G21" s="94"/>
      <c r="H21" s="84"/>
      <c r="I21" s="7"/>
      <c r="J21" s="7"/>
      <c r="K21" s="7"/>
    </row>
    <row r="22" spans="1:11" ht="38.25" customHeight="1">
      <c r="A22" s="333" t="s">
        <v>44</v>
      </c>
      <c r="B22" s="102" t="s">
        <v>45</v>
      </c>
      <c r="C22" s="106" t="s">
        <v>239</v>
      </c>
      <c r="D22" s="106"/>
      <c r="E22" s="107"/>
      <c r="F22" s="104"/>
      <c r="G22" s="105"/>
      <c r="H22" s="83"/>
      <c r="I22" s="7"/>
      <c r="J22" s="7"/>
      <c r="K22" s="7"/>
    </row>
    <row r="23" spans="1:8" ht="30.75" customHeight="1" thickBot="1">
      <c r="A23" s="101">
        <f>A38</f>
        <v>14.5030791</v>
      </c>
      <c r="B23" s="103">
        <f>A54</f>
        <v>0</v>
      </c>
      <c r="C23" s="367">
        <f>1-(A54/A38)</f>
        <v>1</v>
      </c>
      <c r="D23" s="368"/>
      <c r="E23" s="368"/>
      <c r="F23" s="368"/>
      <c r="G23" s="369"/>
      <c r="H23" s="100"/>
    </row>
    <row r="24" spans="1:8" ht="12" customHeight="1">
      <c r="A24" s="95"/>
      <c r="B24" s="96"/>
      <c r="C24" s="97"/>
      <c r="D24" s="98"/>
      <c r="E24" s="98"/>
      <c r="F24" s="98"/>
      <c r="G24" s="99"/>
      <c r="H24" s="85"/>
    </row>
    <row r="25" spans="1:11" ht="15.75">
      <c r="A25" s="370" t="s">
        <v>240</v>
      </c>
      <c r="B25" s="371"/>
      <c r="C25" s="371"/>
      <c r="D25" s="371"/>
      <c r="E25" s="371"/>
      <c r="F25" s="371"/>
      <c r="G25" s="65"/>
      <c r="H25" s="7"/>
      <c r="I25" s="10"/>
      <c r="J25" s="10"/>
      <c r="K25" s="10"/>
    </row>
    <row r="26" spans="1:11" ht="29.25" customHeight="1" thickBot="1">
      <c r="A26" s="11" t="s">
        <v>46</v>
      </c>
      <c r="B26" s="63"/>
      <c r="C26" s="62"/>
      <c r="D26" s="62"/>
      <c r="E26" s="62"/>
      <c r="F26" s="62"/>
      <c r="G26" s="62"/>
      <c r="H26" s="7"/>
      <c r="I26" s="7"/>
      <c r="J26" s="7"/>
      <c r="K26" s="7"/>
    </row>
    <row r="27" spans="1:11" ht="31.5">
      <c r="A27" s="297" t="s">
        <v>29</v>
      </c>
      <c r="B27" s="298" t="s">
        <v>30</v>
      </c>
      <c r="C27" s="298" t="s">
        <v>47</v>
      </c>
      <c r="D27" s="298" t="s">
        <v>48</v>
      </c>
      <c r="E27" s="298" t="s">
        <v>49</v>
      </c>
      <c r="F27" s="299" t="s">
        <v>50</v>
      </c>
      <c r="G27" s="300"/>
      <c r="I27" s="7"/>
      <c r="J27" s="7"/>
      <c r="K27" s="7"/>
    </row>
    <row r="28" spans="1:11" ht="13.5" thickBot="1">
      <c r="A28" s="66">
        <v>50</v>
      </c>
      <c r="B28" s="67">
        <v>20</v>
      </c>
      <c r="C28" s="67">
        <v>6</v>
      </c>
      <c r="D28" s="67">
        <v>10</v>
      </c>
      <c r="E28" s="67">
        <v>1.7</v>
      </c>
      <c r="F28" s="291">
        <f>C28*(((A28/2)*(B28/2)*3.14))*(D28*E28)*(28320/1000000000)</f>
        <v>2.2675823999999998</v>
      </c>
      <c r="G28" s="292"/>
      <c r="I28" s="7"/>
      <c r="J28" s="7"/>
      <c r="K28" s="7"/>
    </row>
    <row r="29" spans="1:8" ht="12.75">
      <c r="A29" s="73"/>
      <c r="B29" s="63"/>
      <c r="C29" s="62"/>
      <c r="D29" s="62"/>
      <c r="E29" s="62"/>
      <c r="F29" s="62"/>
      <c r="G29" s="62"/>
      <c r="H29" s="7"/>
    </row>
    <row r="30" spans="1:11" ht="29.25" customHeight="1" thickBot="1">
      <c r="A30" s="11" t="s">
        <v>51</v>
      </c>
      <c r="B30" s="63"/>
      <c r="C30" s="62"/>
      <c r="D30" s="62"/>
      <c r="E30" s="62"/>
      <c r="F30" s="62"/>
      <c r="G30" s="62"/>
      <c r="H30" s="10"/>
      <c r="I30" s="7"/>
      <c r="J30" s="7"/>
      <c r="K30" s="7"/>
    </row>
    <row r="31" spans="1:11" ht="31.5">
      <c r="A31" s="297" t="s">
        <v>29</v>
      </c>
      <c r="B31" s="298" t="s">
        <v>30</v>
      </c>
      <c r="C31" s="298" t="s">
        <v>47</v>
      </c>
      <c r="D31" s="298" t="s">
        <v>48</v>
      </c>
      <c r="E31" s="298" t="s">
        <v>49</v>
      </c>
      <c r="F31" s="299" t="s">
        <v>50</v>
      </c>
      <c r="G31" s="300"/>
      <c r="H31" s="7"/>
      <c r="I31" s="10"/>
      <c r="J31" s="10"/>
      <c r="K31" s="10"/>
    </row>
    <row r="32" spans="1:11" ht="13.5" thickBot="1">
      <c r="A32" s="66">
        <v>75</v>
      </c>
      <c r="B32" s="67">
        <v>50</v>
      </c>
      <c r="C32" s="67">
        <v>4</v>
      </c>
      <c r="D32" s="67">
        <v>17.5</v>
      </c>
      <c r="E32" s="67">
        <v>1.7</v>
      </c>
      <c r="F32" s="291">
        <f>C32*(((A32/2)*(B32/2)*3.14)-((A28/2)*(B28/2)*3.14))*(D32*E32)*(28320/1000000000)</f>
        <v>7.2751602</v>
      </c>
      <c r="G32" s="292"/>
      <c r="H32" s="7"/>
      <c r="I32" s="7"/>
      <c r="J32" s="7"/>
      <c r="K32" s="7"/>
    </row>
    <row r="33" spans="1:8" ht="12.75">
      <c r="A33" s="4"/>
      <c r="B33" s="4"/>
      <c r="C33" s="12"/>
      <c r="D33" s="4"/>
      <c r="E33" s="4"/>
      <c r="F33" s="7"/>
      <c r="G33" s="7"/>
      <c r="H33" s="7"/>
    </row>
    <row r="34" spans="1:7" ht="14.25" thickBot="1">
      <c r="A34" s="11" t="s">
        <v>52</v>
      </c>
      <c r="B34" s="4"/>
      <c r="C34" s="4"/>
      <c r="D34" s="4"/>
      <c r="E34" s="4"/>
      <c r="F34" s="7"/>
      <c r="G34" s="7"/>
    </row>
    <row r="35" spans="1:8" ht="31.5">
      <c r="A35" s="297" t="s">
        <v>29</v>
      </c>
      <c r="B35" s="298" t="s">
        <v>30</v>
      </c>
      <c r="C35" s="298" t="s">
        <v>47</v>
      </c>
      <c r="D35" s="298" t="s">
        <v>48</v>
      </c>
      <c r="E35" s="298" t="s">
        <v>49</v>
      </c>
      <c r="F35" s="299" t="s">
        <v>50</v>
      </c>
      <c r="G35" s="300"/>
      <c r="H35" s="7"/>
    </row>
    <row r="36" spans="1:8" ht="13.5" thickBot="1">
      <c r="A36" s="66">
        <v>150</v>
      </c>
      <c r="B36" s="67">
        <v>60</v>
      </c>
      <c r="C36" s="67">
        <v>2</v>
      </c>
      <c r="D36" s="67">
        <v>12.5</v>
      </c>
      <c r="E36" s="67">
        <v>1.7</v>
      </c>
      <c r="F36" s="291">
        <f>C36*(((A36/2)*(B36/2)*3.14)-((A32/2)*(B32/2)*3.14))*(D36*E36)*(28320/1000000000)</f>
        <v>4.9603365</v>
      </c>
      <c r="G36" s="292"/>
      <c r="H36" s="10"/>
    </row>
    <row r="37" spans="1:8" ht="75">
      <c r="A37" s="293" t="s">
        <v>53</v>
      </c>
      <c r="B37" s="294"/>
      <c r="C37" s="334" t="s">
        <v>241</v>
      </c>
      <c r="D37" s="334" t="s">
        <v>242</v>
      </c>
      <c r="E37" s="334" t="s">
        <v>243</v>
      </c>
      <c r="F37" s="68"/>
      <c r="G37" s="68"/>
      <c r="H37" s="7"/>
    </row>
    <row r="38" spans="1:5" s="338" customFormat="1" ht="19.5" thickBot="1">
      <c r="A38" s="335">
        <f>F28+F32+F36</f>
        <v>14.5030791</v>
      </c>
      <c r="B38" s="336"/>
      <c r="C38" s="337">
        <f>A38*2.205</f>
        <v>31.979289415500002</v>
      </c>
      <c r="D38" s="337">
        <f>C38/(8.3*0.75)</f>
        <v>5.13723524746988</v>
      </c>
      <c r="E38" s="337">
        <f>(A36*B36*C36)*0.03704</f>
        <v>666.7199999999999</v>
      </c>
    </row>
    <row r="39" spans="1:5" ht="18.75">
      <c r="A39" s="75"/>
      <c r="C39" s="3"/>
      <c r="D39" s="3"/>
      <c r="E39" s="3"/>
    </row>
    <row r="40" spans="1:7" ht="15.75">
      <c r="A40" s="370" t="s">
        <v>244</v>
      </c>
      <c r="B40" s="370"/>
      <c r="C40" s="370"/>
      <c r="D40" s="370"/>
      <c r="E40" s="65"/>
      <c r="F40" s="65"/>
      <c r="G40" s="65"/>
    </row>
    <row r="41" spans="1:7" ht="14.25" thickBot="1">
      <c r="A41" s="11" t="s">
        <v>46</v>
      </c>
      <c r="B41" s="63"/>
      <c r="C41" s="62"/>
      <c r="D41" s="62"/>
      <c r="E41" s="62"/>
      <c r="F41" s="62"/>
      <c r="G41" s="62"/>
    </row>
    <row r="42" spans="1:7" ht="31.5">
      <c r="A42" s="297" t="s">
        <v>29</v>
      </c>
      <c r="B42" s="298" t="s">
        <v>30</v>
      </c>
      <c r="C42" s="298" t="s">
        <v>47</v>
      </c>
      <c r="D42" s="298" t="s">
        <v>48</v>
      </c>
      <c r="E42" s="298" t="s">
        <v>49</v>
      </c>
      <c r="F42" s="299" t="s">
        <v>50</v>
      </c>
      <c r="G42" s="300"/>
    </row>
    <row r="43" spans="1:7" ht="13.5" thickBot="1">
      <c r="A43" s="66"/>
      <c r="B43" s="67"/>
      <c r="C43" s="67"/>
      <c r="D43" s="67"/>
      <c r="E43" s="67"/>
      <c r="F43" s="291">
        <f>C43*(((A43/2)*(B43/2)*3.14)-((A39/2)*(B39/2)*3.14))*(D43*E43)*(28320/1000000000)</f>
        <v>0</v>
      </c>
      <c r="G43" s="292"/>
    </row>
    <row r="44" spans="1:7" ht="12.75">
      <c r="A44" s="73"/>
      <c r="B44" s="63"/>
      <c r="C44" s="62"/>
      <c r="D44" s="62"/>
      <c r="E44" s="62"/>
      <c r="F44" s="62"/>
      <c r="G44" s="62"/>
    </row>
    <row r="45" spans="1:7" ht="14.25" thickBot="1">
      <c r="A45" s="11" t="s">
        <v>51</v>
      </c>
      <c r="B45" s="63"/>
      <c r="C45" s="62"/>
      <c r="D45" s="62"/>
      <c r="E45" s="62"/>
      <c r="F45" s="62"/>
      <c r="G45" s="62"/>
    </row>
    <row r="46" spans="1:7" ht="31.5">
      <c r="A46" s="297" t="s">
        <v>29</v>
      </c>
      <c r="B46" s="298" t="s">
        <v>30</v>
      </c>
      <c r="C46" s="298" t="s">
        <v>47</v>
      </c>
      <c r="D46" s="298" t="s">
        <v>48</v>
      </c>
      <c r="E46" s="298" t="s">
        <v>49</v>
      </c>
      <c r="F46" s="299" t="s">
        <v>50</v>
      </c>
      <c r="G46" s="300"/>
    </row>
    <row r="47" spans="1:7" ht="13.5" thickBot="1">
      <c r="A47" s="66"/>
      <c r="B47" s="67"/>
      <c r="C47" s="67"/>
      <c r="D47" s="67"/>
      <c r="E47" s="67"/>
      <c r="F47" s="291">
        <f>C47*(((A47/2)*(B47/2)*3.14)-((A43/2)*(B43/2)*3.14))*(D47*E47)*(28320/1000000000)</f>
        <v>0</v>
      </c>
      <c r="G47" s="292"/>
    </row>
    <row r="48" spans="1:7" ht="12.75">
      <c r="A48" s="4"/>
      <c r="B48" s="4"/>
      <c r="C48" s="12"/>
      <c r="D48" s="4"/>
      <c r="E48" s="4"/>
      <c r="F48" s="7"/>
      <c r="G48" s="7"/>
    </row>
    <row r="49" spans="1:7" ht="14.25" thickBot="1">
      <c r="A49" s="11" t="s">
        <v>52</v>
      </c>
      <c r="B49" s="4"/>
      <c r="C49" s="4"/>
      <c r="D49" s="4"/>
      <c r="E49" s="4"/>
      <c r="F49" s="7"/>
      <c r="G49" s="7"/>
    </row>
    <row r="50" spans="1:7" ht="31.5">
      <c r="A50" s="297" t="s">
        <v>29</v>
      </c>
      <c r="B50" s="298" t="s">
        <v>30</v>
      </c>
      <c r="C50" s="298" t="s">
        <v>47</v>
      </c>
      <c r="D50" s="298" t="s">
        <v>48</v>
      </c>
      <c r="E50" s="298" t="s">
        <v>49</v>
      </c>
      <c r="F50" s="299" t="s">
        <v>50</v>
      </c>
      <c r="G50" s="300"/>
    </row>
    <row r="51" spans="1:7" ht="13.5" thickBot="1">
      <c r="A51" s="66"/>
      <c r="B51" s="67"/>
      <c r="C51" s="67"/>
      <c r="D51" s="67"/>
      <c r="E51" s="67"/>
      <c r="F51" s="291">
        <f>C51*(((A51/2)*(B51/2)*3.14)-((A47/2)*(B47/2)*3.14))*(D51*E51)*(28320/1000000000)</f>
        <v>0</v>
      </c>
      <c r="G51" s="292"/>
    </row>
    <row r="52" spans="3:7" ht="13.5" thickBot="1">
      <c r="C52" s="70"/>
      <c r="D52" s="69"/>
      <c r="E52" s="63"/>
      <c r="F52" s="68"/>
      <c r="G52" s="68"/>
    </row>
    <row r="53" spans="1:7" ht="75">
      <c r="A53" s="293" t="s">
        <v>54</v>
      </c>
      <c r="B53" s="294"/>
      <c r="C53" s="334" t="s">
        <v>241</v>
      </c>
      <c r="D53" s="334" t="s">
        <v>242</v>
      </c>
      <c r="E53" s="334" t="s">
        <v>243</v>
      </c>
      <c r="F53" s="68"/>
      <c r="G53" s="68"/>
    </row>
    <row r="54" spans="1:8" ht="19.5" thickBot="1">
      <c r="A54" s="295">
        <f>F43+F47+F51</f>
        <v>0</v>
      </c>
      <c r="B54" s="296"/>
      <c r="C54" s="339">
        <f>A54*2.205</f>
        <v>0</v>
      </c>
      <c r="D54" s="339">
        <f>C54/(8.3*0.75)</f>
        <v>0</v>
      </c>
      <c r="E54" s="337">
        <f>(A51*B51*C51)*0.03704</f>
        <v>0</v>
      </c>
      <c r="F54" s="8"/>
      <c r="G54" s="8"/>
      <c r="H54" s="8"/>
    </row>
  </sheetData>
  <sheetProtection/>
  <mergeCells count="15">
    <mergeCell ref="C17:G17"/>
    <mergeCell ref="C14:G14"/>
    <mergeCell ref="A1:G1"/>
    <mergeCell ref="C15:G15"/>
    <mergeCell ref="C16:G16"/>
    <mergeCell ref="C23:G23"/>
    <mergeCell ref="A25:F25"/>
    <mergeCell ref="A3:D3"/>
    <mergeCell ref="A40:D40"/>
    <mergeCell ref="C8:G8"/>
    <mergeCell ref="C9:G9"/>
    <mergeCell ref="C10:G10"/>
    <mergeCell ref="C11:G11"/>
    <mergeCell ref="C12:G12"/>
    <mergeCell ref="C13:G13"/>
  </mergeCells>
  <printOptions horizontalCentered="1" verticalCentered="1"/>
  <pageMargins left="0" right="0" top="0.5" bottom="0.1" header="0.5" footer="0.24"/>
  <pageSetup horizontalDpi="600" verticalDpi="600" orientation="portrait" scale="61" r:id="rId3"/>
  <headerFooter alignWithMargins="0">
    <oddHeader>&amp;C&amp;A</oddHeader>
  </headerFooter>
  <legacyDrawing r:id="rId2"/>
  <oleObjects>
    <oleObject progId="WPDraw30.Drawing" shapeId="1804833" r:id="rId1"/>
  </oleObjects>
</worksheet>
</file>

<file path=xl/worksheets/sheet4.xml><?xml version="1.0" encoding="utf-8"?>
<worksheet xmlns="http://schemas.openxmlformats.org/spreadsheetml/2006/main" xmlns:r="http://schemas.openxmlformats.org/officeDocument/2006/relationships">
  <sheetPr transitionEvaluation="1" transitionEntry="1"/>
  <dimension ref="A1:F62"/>
  <sheetViews>
    <sheetView showGridLines="0" zoomScale="75" zoomScaleNormal="75" zoomScalePageLayoutView="0" workbookViewId="0" topLeftCell="A1">
      <selection activeCell="A24" sqref="A24"/>
    </sheetView>
  </sheetViews>
  <sheetFormatPr defaultColWidth="10.625" defaultRowHeight="12.75"/>
  <cols>
    <col min="1" max="5" width="20.625" style="7" customWidth="1"/>
    <col min="6" max="16384" width="10.625" style="7" customWidth="1"/>
  </cols>
  <sheetData>
    <row r="1" spans="1:6" ht="18.75">
      <c r="A1" s="30" t="s">
        <v>55</v>
      </c>
      <c r="B1" s="18"/>
      <c r="C1" s="18"/>
      <c r="D1" s="18"/>
      <c r="E1" s="18"/>
      <c r="F1" s="18"/>
    </row>
    <row r="2" spans="1:6" ht="15.75">
      <c r="A2" s="31" t="s">
        <v>56</v>
      </c>
      <c r="B2" s="18"/>
      <c r="C2" s="18"/>
      <c r="D2" s="18"/>
      <c r="E2" s="18"/>
      <c r="F2" s="18"/>
    </row>
    <row r="3" spans="1:6" ht="15.75">
      <c r="A3" s="31"/>
      <c r="B3" s="18"/>
      <c r="C3" s="74" t="s">
        <v>38</v>
      </c>
      <c r="D3" s="18"/>
      <c r="E3" s="18"/>
      <c r="F3" s="18"/>
    </row>
    <row r="4" spans="1:6" ht="12.75">
      <c r="A4" s="258" t="s">
        <v>2</v>
      </c>
      <c r="B4" s="18"/>
      <c r="C4" s="18"/>
      <c r="D4" s="260" t="s">
        <v>3</v>
      </c>
      <c r="E4" s="257"/>
      <c r="F4" s="18"/>
    </row>
    <row r="5" spans="1:6" ht="12.75">
      <c r="A5" s="258" t="s">
        <v>4</v>
      </c>
      <c r="B5" s="18"/>
      <c r="C5" s="18"/>
      <c r="D5" s="260" t="s">
        <v>5</v>
      </c>
      <c r="E5" s="18"/>
      <c r="F5" s="18"/>
    </row>
    <row r="6" spans="1:6" ht="15.75">
      <c r="A6" s="31"/>
      <c r="B6" s="18"/>
      <c r="C6" s="18"/>
      <c r="D6" s="18"/>
      <c r="E6" s="18"/>
      <c r="F6" s="18"/>
    </row>
    <row r="7" spans="1:6" ht="15.75">
      <c r="A7" s="31"/>
      <c r="B7" s="18"/>
      <c r="C7" s="18"/>
      <c r="D7" s="18"/>
      <c r="E7" s="18"/>
      <c r="F7" s="18"/>
    </row>
    <row r="8" spans="1:6" ht="15.75">
      <c r="A8" s="31"/>
      <c r="B8" s="18"/>
      <c r="C8" s="18"/>
      <c r="D8" s="18"/>
      <c r="E8" s="18"/>
      <c r="F8" s="18"/>
    </row>
    <row r="9" spans="1:6" ht="15.75">
      <c r="A9" s="31"/>
      <c r="B9" s="18"/>
      <c r="C9" s="18"/>
      <c r="D9" s="18"/>
      <c r="E9" s="18"/>
      <c r="F9" s="18"/>
    </row>
    <row r="10" spans="1:6" ht="15.75">
      <c r="A10" s="31"/>
      <c r="B10" s="18"/>
      <c r="C10" s="18"/>
      <c r="D10" s="18"/>
      <c r="E10" s="18"/>
      <c r="F10" s="18"/>
    </row>
    <row r="11" spans="1:6" ht="15.75">
      <c r="A11" s="31"/>
      <c r="B11" s="18"/>
      <c r="C11" s="18"/>
      <c r="D11" s="18"/>
      <c r="E11" s="18"/>
      <c r="F11" s="18"/>
    </row>
    <row r="12" spans="1:6" ht="15.75">
      <c r="A12" s="31"/>
      <c r="B12" s="18"/>
      <c r="C12" s="18"/>
      <c r="D12" s="18"/>
      <c r="E12" s="18"/>
      <c r="F12" s="18"/>
    </row>
    <row r="13" spans="1:6" ht="15.75">
      <c r="A13" s="31"/>
      <c r="B13" s="18"/>
      <c r="C13" s="18"/>
      <c r="D13" s="18"/>
      <c r="E13" s="18"/>
      <c r="F13" s="18"/>
    </row>
    <row r="14" s="1" customFormat="1" ht="12.75"/>
    <row r="15" s="1" customFormat="1" ht="12.75"/>
    <row r="16" spans="1:6" ht="15.75">
      <c r="A16" s="31"/>
      <c r="B16" s="18"/>
      <c r="C16" s="18"/>
      <c r="D16" s="18"/>
      <c r="E16" s="18"/>
      <c r="F16" s="18"/>
    </row>
    <row r="17" spans="1:6" ht="15.75">
      <c r="A17" s="31"/>
      <c r="B17" s="18"/>
      <c r="C17" s="18"/>
      <c r="D17" s="18"/>
      <c r="E17" s="18"/>
      <c r="F17" s="18"/>
    </row>
    <row r="18" spans="1:5" ht="12.75">
      <c r="A18" s="5"/>
      <c r="B18" s="5"/>
      <c r="C18" s="5"/>
      <c r="D18" s="4"/>
      <c r="E18" s="4"/>
    </row>
    <row r="19" s="1" customFormat="1" ht="12.75"/>
    <row r="20" s="1" customFormat="1" ht="12.75"/>
    <row r="21" s="1" customFormat="1" ht="12.75"/>
    <row r="22" s="1" customFormat="1" ht="12.75"/>
    <row r="23" s="1" customFormat="1" ht="13.5" thickBot="1"/>
    <row r="24" spans="1:6" ht="13.5" thickBot="1">
      <c r="A24" s="78" t="s">
        <v>57</v>
      </c>
      <c r="B24" s="79"/>
      <c r="C24" s="79"/>
      <c r="D24" s="80"/>
      <c r="E24" s="81"/>
      <c r="F24" s="82"/>
    </row>
    <row r="25" spans="1:5" ht="25.5">
      <c r="A25" s="20" t="s">
        <v>58</v>
      </c>
      <c r="B25" s="21" t="s">
        <v>59</v>
      </c>
      <c r="C25" s="256" t="s">
        <v>60</v>
      </c>
      <c r="D25" s="256" t="s">
        <v>61</v>
      </c>
      <c r="E25" s="256" t="s">
        <v>62</v>
      </c>
    </row>
    <row r="26" spans="1:5" ht="12.75">
      <c r="A26" s="23" t="s">
        <v>63</v>
      </c>
      <c r="B26" s="24">
        <v>1</v>
      </c>
      <c r="C26" s="24">
        <v>0.75</v>
      </c>
      <c r="D26" s="25">
        <v>0.75</v>
      </c>
      <c r="E26" s="25">
        <v>0.51</v>
      </c>
    </row>
    <row r="27" spans="1:5" ht="12.75">
      <c r="A27" s="19" t="s">
        <v>64</v>
      </c>
      <c r="B27" s="26">
        <v>2</v>
      </c>
      <c r="C27" s="25">
        <v>1</v>
      </c>
      <c r="D27" s="25">
        <v>0.6</v>
      </c>
      <c r="E27" s="25">
        <v>0.09</v>
      </c>
    </row>
    <row r="28" spans="1:5" ht="12.75">
      <c r="A28" s="20" t="s">
        <v>65</v>
      </c>
      <c r="B28" s="25">
        <v>5.6</v>
      </c>
      <c r="C28" s="26">
        <v>4.5</v>
      </c>
      <c r="D28" s="25">
        <v>2.1</v>
      </c>
      <c r="E28" s="25">
        <v>0.95</v>
      </c>
    </row>
    <row r="29" spans="1:5" ht="12.75">
      <c r="A29" s="20" t="s">
        <v>66</v>
      </c>
      <c r="B29" s="25">
        <v>4.1</v>
      </c>
      <c r="C29" s="25">
        <v>3</v>
      </c>
      <c r="D29" s="25">
        <v>1.8</v>
      </c>
      <c r="E29" s="25">
        <v>0.09</v>
      </c>
    </row>
    <row r="30" spans="1:5" ht="27">
      <c r="A30" s="27" t="s">
        <v>67</v>
      </c>
      <c r="B30" s="25">
        <v>4</v>
      </c>
      <c r="C30" s="20"/>
      <c r="D30" s="20"/>
      <c r="E30" s="20"/>
    </row>
    <row r="31" spans="1:5" ht="25.5">
      <c r="A31" s="23" t="s">
        <v>68</v>
      </c>
      <c r="B31" s="23">
        <f>(SUM(B26:B29))</f>
        <v>12.7</v>
      </c>
      <c r="C31" s="23">
        <f>(SUM(C26:C29))</f>
        <v>9.25</v>
      </c>
      <c r="D31" s="23">
        <f>(SUM(D26:D29))</f>
        <v>5.25</v>
      </c>
      <c r="E31" s="23">
        <f>(SUM(E26:E29))</f>
        <v>1.64</v>
      </c>
    </row>
    <row r="32" spans="1:5" ht="38.25">
      <c r="A32" s="28" t="s">
        <v>69</v>
      </c>
      <c r="B32" s="19">
        <f>B31/B30</f>
        <v>3.175</v>
      </c>
      <c r="C32" s="19">
        <f>C31/B30</f>
        <v>2.3125</v>
      </c>
      <c r="D32" s="19">
        <f>D31/B30</f>
        <v>1.3125</v>
      </c>
      <c r="E32" s="19">
        <f>E31/B30</f>
        <v>0.41</v>
      </c>
    </row>
    <row r="33" spans="1:5" ht="25.5">
      <c r="A33" s="22" t="s">
        <v>70</v>
      </c>
      <c r="B33" s="29">
        <v>1</v>
      </c>
      <c r="C33" s="29">
        <f>C31/B31</f>
        <v>0.7283464566929134</v>
      </c>
      <c r="D33" s="29">
        <f>D31/B31</f>
        <v>0.4133858267716536</v>
      </c>
      <c r="E33" s="29">
        <f>E31/B31</f>
        <v>0.12913385826771653</v>
      </c>
    </row>
    <row r="34" spans="1:5" ht="12.75">
      <c r="A34" s="32" t="s">
        <v>71</v>
      </c>
      <c r="B34" s="32">
        <v>0</v>
      </c>
      <c r="C34" s="33">
        <f>B33-C33</f>
        <v>0.2716535433070866</v>
      </c>
      <c r="D34" s="33">
        <f>B33-D33</f>
        <v>0.5866141732283464</v>
      </c>
      <c r="E34" s="33">
        <f>B33-E33</f>
        <v>0.8708661417322835</v>
      </c>
    </row>
    <row r="35" spans="1:5" ht="12.75">
      <c r="A35" s="6"/>
      <c r="B35" s="6"/>
      <c r="D35" s="4"/>
      <c r="E35" s="4"/>
    </row>
    <row r="36" spans="1:5" ht="12.75">
      <c r="A36" s="34" t="s">
        <v>72</v>
      </c>
      <c r="B36" s="4"/>
      <c r="C36" s="12"/>
      <c r="D36" s="4"/>
      <c r="E36" s="4"/>
    </row>
    <row r="37" spans="1:5" ht="12.75">
      <c r="A37" s="6"/>
      <c r="B37" s="6"/>
      <c r="D37" s="4"/>
      <c r="E37" s="4"/>
    </row>
    <row r="38" spans="1:5" ht="12.75">
      <c r="A38" s="4"/>
      <c r="B38" s="4"/>
      <c r="C38" s="12" t="s">
        <v>73</v>
      </c>
      <c r="D38" s="4"/>
      <c r="E38" s="4"/>
    </row>
    <row r="39" spans="1:5" ht="13.5">
      <c r="A39" s="15"/>
      <c r="B39" s="4"/>
      <c r="C39" s="4"/>
      <c r="D39" s="4"/>
      <c r="E39" s="4"/>
    </row>
    <row r="40" spans="1:5" ht="12.75">
      <c r="A40" s="4"/>
      <c r="B40" s="4"/>
      <c r="C40" s="13"/>
      <c r="D40" s="4"/>
      <c r="E40" s="4"/>
    </row>
    <row r="41" spans="1:5" ht="15.75">
      <c r="A41" s="16"/>
      <c r="B41" s="4"/>
      <c r="C41" s="4"/>
      <c r="D41" s="4"/>
      <c r="E41" s="4"/>
    </row>
    <row r="42" spans="1:5" ht="15.75">
      <c r="A42" s="17"/>
      <c r="B42" s="4"/>
      <c r="C42" s="4"/>
      <c r="D42" s="4"/>
      <c r="E42" s="4"/>
    </row>
    <row r="43" spans="1:5" ht="12.75">
      <c r="A43" s="4"/>
      <c r="B43" s="4"/>
      <c r="C43" s="4"/>
      <c r="D43" s="4"/>
      <c r="E43" s="4"/>
    </row>
    <row r="44" spans="1:5" ht="12.75">
      <c r="A44" s="4"/>
      <c r="B44" s="4"/>
      <c r="C44" s="4"/>
      <c r="D44" s="4"/>
      <c r="E44" s="4"/>
    </row>
    <row r="45" spans="1:5" ht="12.75">
      <c r="A45" s="4"/>
      <c r="B45" s="4"/>
      <c r="C45" s="4"/>
      <c r="D45" s="4"/>
      <c r="E45" s="4"/>
    </row>
    <row r="46" spans="1:5" ht="12.75">
      <c r="A46" s="4"/>
      <c r="C46" s="14"/>
      <c r="D46" s="4"/>
      <c r="E46" s="4"/>
    </row>
    <row r="47" spans="1:5" ht="12.75">
      <c r="A47" s="4"/>
      <c r="B47" s="4"/>
      <c r="C47" s="4"/>
      <c r="D47" s="4"/>
      <c r="E47" s="4"/>
    </row>
    <row r="48" spans="1:5" ht="12.75">
      <c r="A48" s="4"/>
      <c r="B48" s="4"/>
      <c r="C48" s="4"/>
      <c r="D48" s="4"/>
      <c r="E48" s="4"/>
    </row>
    <row r="49" spans="1:5" ht="12.75">
      <c r="A49" s="4"/>
      <c r="B49" s="4"/>
      <c r="C49" s="4"/>
      <c r="D49" s="4"/>
      <c r="E49" s="4"/>
    </row>
    <row r="50" spans="1:5" ht="12.75">
      <c r="A50" s="4"/>
      <c r="B50" s="4"/>
      <c r="C50" s="4"/>
      <c r="D50" s="4"/>
      <c r="E50" s="4"/>
    </row>
    <row r="51" spans="1:5" ht="12.75">
      <c r="A51" s="4"/>
      <c r="B51" s="4"/>
      <c r="C51" s="4"/>
      <c r="D51" s="4"/>
      <c r="E51" s="4"/>
    </row>
    <row r="52" spans="1:5" ht="12.75">
      <c r="A52" s="4"/>
      <c r="B52" s="4"/>
      <c r="C52" s="4"/>
      <c r="D52" s="4"/>
      <c r="E52" s="4"/>
    </row>
    <row r="53" spans="1:5" ht="12.75">
      <c r="A53" s="4"/>
      <c r="B53" s="4"/>
      <c r="C53" s="4"/>
      <c r="D53" s="4"/>
      <c r="E53" s="4"/>
    </row>
    <row r="54" spans="1:5" ht="12.75">
      <c r="A54" s="4"/>
      <c r="B54" s="4"/>
      <c r="C54" s="4"/>
      <c r="D54" s="4"/>
      <c r="E54" s="4"/>
    </row>
    <row r="55" spans="1:5" ht="12.75">
      <c r="A55" s="4"/>
      <c r="B55" s="4"/>
      <c r="C55" s="4"/>
      <c r="D55" s="4"/>
      <c r="E55" s="4"/>
    </row>
    <row r="56" ht="12.75">
      <c r="E56" s="4"/>
    </row>
    <row r="57" ht="12.75">
      <c r="E57" s="4"/>
    </row>
    <row r="58" ht="12.75">
      <c r="E58" s="4"/>
    </row>
    <row r="59" ht="12.75">
      <c r="E59" s="4"/>
    </row>
    <row r="60" ht="12.75">
      <c r="E60" s="4"/>
    </row>
    <row r="61" ht="12.75">
      <c r="E61" s="4"/>
    </row>
    <row r="62" ht="12.75">
      <c r="E62" s="4"/>
    </row>
  </sheetData>
  <sheetProtection/>
  <printOptions/>
  <pageMargins left="0.75" right="0.75" top="0.5" bottom="0" header="0.5" footer="0.5"/>
  <pageSetup horizontalDpi="600" verticalDpi="600" orientation="landscape" r:id="rId3"/>
  <legacyDrawing r:id="rId2"/>
  <oleObjects>
    <oleObject progId="WPDraw30.Drawing" shapeId="323336" r:id="rId1"/>
  </oleObjects>
</worksheet>
</file>

<file path=xl/worksheets/sheet5.xml><?xml version="1.0" encoding="utf-8"?>
<worksheet xmlns="http://schemas.openxmlformats.org/spreadsheetml/2006/main" xmlns:r="http://schemas.openxmlformats.org/officeDocument/2006/relationships">
  <sheetPr transitionEvaluation="1" transitionEntry="1"/>
  <dimension ref="A1:AU62"/>
  <sheetViews>
    <sheetView showGridLines="0" zoomScale="50" zoomScaleNormal="50" zoomScalePageLayoutView="0" workbookViewId="0" topLeftCell="A1">
      <selection activeCell="D10" sqref="D10"/>
    </sheetView>
  </sheetViews>
  <sheetFormatPr defaultColWidth="9.00390625" defaultRowHeight="12.75"/>
  <cols>
    <col min="1" max="1" width="3.25390625" style="1" customWidth="1"/>
    <col min="2" max="11" width="8.375" style="1" customWidth="1"/>
    <col min="12" max="12" width="3.875" style="1" customWidth="1"/>
    <col min="13" max="13" width="2.375" style="1" customWidth="1"/>
    <col min="14" max="28" width="5.75390625" style="1" customWidth="1"/>
    <col min="29" max="29" width="3.125" style="1" customWidth="1"/>
    <col min="30" max="30" width="3.375" style="1" customWidth="1"/>
    <col min="31" max="32" width="9.00390625" style="1" customWidth="1"/>
    <col min="33" max="35" width="10.75390625" style="1" customWidth="1"/>
    <col min="36" max="36" width="20.875" style="1" customWidth="1"/>
    <col min="37" max="38" width="9.00390625" style="1" customWidth="1"/>
    <col min="39" max="39" width="4.00390625" style="1" customWidth="1"/>
    <col min="40" max="16384" width="9.00390625" style="1" customWidth="1"/>
  </cols>
  <sheetData>
    <row r="1" spans="1:42" s="137" customFormat="1" ht="16.5" thickBot="1">
      <c r="A1" s="127" t="s">
        <v>74</v>
      </c>
      <c r="B1" s="127"/>
      <c r="C1" s="128"/>
      <c r="D1" s="128"/>
      <c r="E1" s="128"/>
      <c r="F1" s="128"/>
      <c r="G1" s="128"/>
      <c r="H1" s="128"/>
      <c r="I1" s="127"/>
      <c r="J1" s="127"/>
      <c r="K1" s="127"/>
      <c r="L1" s="127"/>
      <c r="M1" s="129"/>
      <c r="N1" s="127" t="s">
        <v>75</v>
      </c>
      <c r="O1" s="127"/>
      <c r="P1" s="128"/>
      <c r="Q1" s="128"/>
      <c r="R1" s="128"/>
      <c r="S1" s="128"/>
      <c r="T1" s="128"/>
      <c r="U1" s="128"/>
      <c r="V1" s="127"/>
      <c r="W1" s="127"/>
      <c r="X1" s="127"/>
      <c r="Y1" s="127"/>
      <c r="Z1" s="130"/>
      <c r="AA1" s="130"/>
      <c r="AB1" s="131"/>
      <c r="AC1" s="131"/>
      <c r="AD1" s="132"/>
      <c r="AE1" s="133" t="s">
        <v>76</v>
      </c>
      <c r="AF1" s="134"/>
      <c r="AG1" s="135"/>
      <c r="AH1" s="135"/>
      <c r="AI1" s="135"/>
      <c r="AJ1" s="135"/>
      <c r="AK1" s="135"/>
      <c r="AL1" s="135"/>
      <c r="AM1" s="134"/>
      <c r="AN1" s="136"/>
      <c r="AO1" s="136"/>
      <c r="AP1" s="136"/>
    </row>
    <row r="2" spans="1:46" ht="12.75">
      <c r="A2" s="142"/>
      <c r="B2" s="2" t="s">
        <v>77</v>
      </c>
      <c r="C2" s="143"/>
      <c r="D2" s="143"/>
      <c r="E2" s="143"/>
      <c r="F2" s="2"/>
      <c r="G2" s="144" t="s">
        <v>78</v>
      </c>
      <c r="L2" s="145"/>
      <c r="N2" s="146" t="s">
        <v>77</v>
      </c>
      <c r="O2" s="143"/>
      <c r="P2" s="143"/>
      <c r="Q2" s="143"/>
      <c r="R2" s="2"/>
      <c r="S2" s="144"/>
      <c r="U2" s="2"/>
      <c r="V2" s="144" t="s">
        <v>78</v>
      </c>
      <c r="AB2" s="7"/>
      <c r="AC2" s="145"/>
      <c r="AE2" s="146" t="s">
        <v>77</v>
      </c>
      <c r="AF2" s="143"/>
      <c r="AG2" s="143"/>
      <c r="AH2" s="143"/>
      <c r="AI2" s="2"/>
      <c r="AJ2" s="144" t="s">
        <v>78</v>
      </c>
      <c r="AK2"/>
      <c r="AL2" s="2"/>
      <c r="AM2" s="147"/>
      <c r="AS2" s="7"/>
      <c r="AT2" s="145"/>
    </row>
    <row r="3" spans="1:46" ht="13.5" thickBot="1">
      <c r="A3" s="142"/>
      <c r="B3" s="2" t="s">
        <v>4</v>
      </c>
      <c r="C3" s="143"/>
      <c r="F3" s="2"/>
      <c r="G3" s="144" t="s">
        <v>5</v>
      </c>
      <c r="L3" s="145"/>
      <c r="M3" s="7"/>
      <c r="N3" s="146" t="s">
        <v>4</v>
      </c>
      <c r="O3" s="143"/>
      <c r="R3" s="2"/>
      <c r="S3" s="144"/>
      <c r="U3" s="2"/>
      <c r="V3" s="144" t="s">
        <v>5</v>
      </c>
      <c r="AB3" s="7"/>
      <c r="AC3" s="145"/>
      <c r="AE3" s="146" t="s">
        <v>4</v>
      </c>
      <c r="AF3" s="143"/>
      <c r="AI3" s="2"/>
      <c r="AJ3" s="144" t="s">
        <v>5</v>
      </c>
      <c r="AK3"/>
      <c r="AL3" s="2"/>
      <c r="AM3" s="147"/>
      <c r="AS3" s="7"/>
      <c r="AT3" s="145"/>
    </row>
    <row r="4" spans="1:39" s="158" customFormat="1" ht="15.75" thickBot="1">
      <c r="A4" s="148"/>
      <c r="B4" s="149" t="s">
        <v>79</v>
      </c>
      <c r="C4" s="150"/>
      <c r="D4" s="150"/>
      <c r="E4" s="150"/>
      <c r="F4" s="150"/>
      <c r="G4" s="150"/>
      <c r="H4" s="150"/>
      <c r="I4" s="150"/>
      <c r="J4" s="150"/>
      <c r="K4" s="150"/>
      <c r="L4" s="151"/>
      <c r="M4" s="152"/>
      <c r="N4" s="149"/>
      <c r="O4" s="150"/>
      <c r="P4" s="150"/>
      <c r="Q4" s="150"/>
      <c r="R4" s="150"/>
      <c r="S4" s="150"/>
      <c r="T4" s="150"/>
      <c r="U4" s="150"/>
      <c r="V4" s="150"/>
      <c r="W4" s="150"/>
      <c r="X4" s="150"/>
      <c r="Y4" s="150"/>
      <c r="Z4" s="150"/>
      <c r="AA4" s="150"/>
      <c r="AB4" s="150"/>
      <c r="AC4" s="153"/>
      <c r="AD4" s="154"/>
      <c r="AE4" s="155" t="s">
        <v>80</v>
      </c>
      <c r="AF4" s="156"/>
      <c r="AG4" s="156"/>
      <c r="AH4" s="156"/>
      <c r="AI4" s="156"/>
      <c r="AJ4" s="156"/>
      <c r="AK4" s="156"/>
      <c r="AL4" s="156"/>
      <c r="AM4" s="157"/>
    </row>
    <row r="5" spans="1:47" s="158" customFormat="1" ht="15">
      <c r="A5" s="142"/>
      <c r="B5" s="159" t="s">
        <v>81</v>
      </c>
      <c r="C5" s="160"/>
      <c r="D5" s="160"/>
      <c r="E5" s="160"/>
      <c r="F5" s="160"/>
      <c r="G5" s="160"/>
      <c r="H5" s="160"/>
      <c r="I5" s="160"/>
      <c r="J5" s="160"/>
      <c r="K5" s="161"/>
      <c r="L5" s="145"/>
      <c r="M5" s="162"/>
      <c r="N5" s="159" t="s">
        <v>6</v>
      </c>
      <c r="O5" s="160"/>
      <c r="P5" s="160"/>
      <c r="Q5" s="160"/>
      <c r="R5" s="160"/>
      <c r="S5" s="160"/>
      <c r="T5" s="160"/>
      <c r="U5" s="160"/>
      <c r="V5" s="160"/>
      <c r="W5" s="160"/>
      <c r="X5" s="160"/>
      <c r="Y5" s="160"/>
      <c r="Z5" s="160"/>
      <c r="AA5" s="160"/>
      <c r="AB5" s="161"/>
      <c r="AC5" s="163"/>
      <c r="AD5" s="164"/>
      <c r="AE5" s="252" t="s">
        <v>82</v>
      </c>
      <c r="AF5" s="255"/>
      <c r="AG5" s="165"/>
      <c r="AH5" s="165"/>
      <c r="AI5" s="165"/>
      <c r="AJ5" s="165"/>
      <c r="AK5" s="165"/>
      <c r="AL5" s="165"/>
      <c r="AM5" s="145"/>
      <c r="AN5" s="1"/>
      <c r="AO5" s="1"/>
      <c r="AP5" s="1"/>
      <c r="AQ5" s="1"/>
      <c r="AR5" s="1"/>
      <c r="AS5" s="1"/>
      <c r="AT5" s="1"/>
      <c r="AU5" s="1"/>
    </row>
    <row r="6" spans="1:39" ht="13.5">
      <c r="A6" s="142"/>
      <c r="B6" s="166" t="s">
        <v>83</v>
      </c>
      <c r="C6" s="14"/>
      <c r="D6" s="14"/>
      <c r="E6" s="14"/>
      <c r="F6" s="14"/>
      <c r="G6" s="14"/>
      <c r="H6" s="14"/>
      <c r="I6" s="14"/>
      <c r="J6" s="14"/>
      <c r="K6" s="14"/>
      <c r="L6" s="167"/>
      <c r="M6" s="162"/>
      <c r="N6" s="168"/>
      <c r="O6" s="169"/>
      <c r="P6" s="169"/>
      <c r="Q6" s="169"/>
      <c r="R6" s="169"/>
      <c r="S6" s="169"/>
      <c r="T6" s="169"/>
      <c r="U6" s="169"/>
      <c r="V6" s="169"/>
      <c r="W6" s="169"/>
      <c r="X6" s="141"/>
      <c r="Y6" s="7"/>
      <c r="Z6" s="7"/>
      <c r="AA6" s="7"/>
      <c r="AB6" s="7"/>
      <c r="AC6" s="145"/>
      <c r="AD6" s="142"/>
      <c r="AE6" s="1" t="s">
        <v>84</v>
      </c>
      <c r="AF6" s="7"/>
      <c r="AG6" s="7"/>
      <c r="AH6" s="7"/>
      <c r="AI6" s="7"/>
      <c r="AJ6" s="7"/>
      <c r="AK6" s="7"/>
      <c r="AL6" s="7"/>
      <c r="AM6" s="145"/>
    </row>
    <row r="7" spans="1:39" ht="12.75">
      <c r="A7" s="142"/>
      <c r="B7" s="7" t="s">
        <v>85</v>
      </c>
      <c r="C7" s="7"/>
      <c r="D7" s="7"/>
      <c r="E7" s="7"/>
      <c r="F7" s="7"/>
      <c r="G7" s="7"/>
      <c r="H7" s="7"/>
      <c r="I7" s="7"/>
      <c r="J7" s="7"/>
      <c r="K7" s="7"/>
      <c r="L7" s="145"/>
      <c r="M7" s="162"/>
      <c r="N7" s="170" t="s">
        <v>86</v>
      </c>
      <c r="O7" s="14"/>
      <c r="P7" s="14"/>
      <c r="Q7" s="14"/>
      <c r="R7" s="14"/>
      <c r="S7" s="14"/>
      <c r="T7" s="14"/>
      <c r="U7" s="14"/>
      <c r="V7" s="14"/>
      <c r="W7" s="14"/>
      <c r="X7" s="7"/>
      <c r="Y7" s="7"/>
      <c r="Z7" s="7"/>
      <c r="AA7" s="7"/>
      <c r="AB7" s="7"/>
      <c r="AC7" s="145"/>
      <c r="AD7" s="142"/>
      <c r="AE7" s="142" t="s">
        <v>87</v>
      </c>
      <c r="AF7" s="7"/>
      <c r="AG7" s="7"/>
      <c r="AH7" s="7"/>
      <c r="AI7" s="7"/>
      <c r="AJ7" s="7"/>
      <c r="AK7" s="7"/>
      <c r="AL7" s="7"/>
      <c r="AM7" s="145"/>
    </row>
    <row r="8" spans="1:39" ht="12.75">
      <c r="A8" s="142"/>
      <c r="B8" s="7" t="s">
        <v>88</v>
      </c>
      <c r="C8" s="7"/>
      <c r="D8" s="7"/>
      <c r="E8" s="7"/>
      <c r="F8" s="7"/>
      <c r="G8" s="7"/>
      <c r="H8" s="7"/>
      <c r="I8" s="7"/>
      <c r="J8" s="7"/>
      <c r="K8" s="7"/>
      <c r="L8" s="145"/>
      <c r="M8" s="162"/>
      <c r="N8" s="142" t="s">
        <v>89</v>
      </c>
      <c r="O8" s="7"/>
      <c r="P8" s="7"/>
      <c r="Q8" s="7"/>
      <c r="R8" s="7"/>
      <c r="S8" s="7"/>
      <c r="T8" s="7"/>
      <c r="U8" s="7"/>
      <c r="V8" s="7"/>
      <c r="W8" s="7"/>
      <c r="X8" s="7"/>
      <c r="Y8" s="7"/>
      <c r="Z8" s="7"/>
      <c r="AA8" s="7"/>
      <c r="AB8" s="7"/>
      <c r="AC8" s="145"/>
      <c r="AD8" s="142"/>
      <c r="AE8" s="142"/>
      <c r="AF8" s="7"/>
      <c r="AG8" s="7"/>
      <c r="AH8" s="7"/>
      <c r="AI8" s="7"/>
      <c r="AJ8" s="7"/>
      <c r="AK8" s="7"/>
      <c r="AL8" s="7"/>
      <c r="AM8" s="145"/>
    </row>
    <row r="9" spans="1:39" ht="13.5">
      <c r="A9" s="142"/>
      <c r="B9" s="7" t="s">
        <v>90</v>
      </c>
      <c r="C9" s="7"/>
      <c r="D9" s="7"/>
      <c r="E9" s="7"/>
      <c r="F9" s="7"/>
      <c r="G9" s="7"/>
      <c r="H9" s="7"/>
      <c r="I9" s="7"/>
      <c r="J9" s="7"/>
      <c r="K9" s="7"/>
      <c r="L9" s="145"/>
      <c r="M9" s="162"/>
      <c r="N9" s="142" t="s">
        <v>91</v>
      </c>
      <c r="O9" s="7"/>
      <c r="P9" s="7"/>
      <c r="Q9" s="7"/>
      <c r="R9" s="7"/>
      <c r="S9" s="7"/>
      <c r="T9" s="7"/>
      <c r="U9" s="7"/>
      <c r="V9" s="7"/>
      <c r="W9" s="7"/>
      <c r="X9" s="7"/>
      <c r="Y9" s="7"/>
      <c r="Z9" s="7"/>
      <c r="AA9" s="7"/>
      <c r="AB9" s="7"/>
      <c r="AC9" s="145"/>
      <c r="AD9" s="142"/>
      <c r="AE9" s="159" t="s">
        <v>92</v>
      </c>
      <c r="AF9" s="160"/>
      <c r="AG9" s="160"/>
      <c r="AH9" s="160"/>
      <c r="AI9" s="160"/>
      <c r="AJ9" s="160"/>
      <c r="AK9" s="160"/>
      <c r="AL9" s="161"/>
      <c r="AM9" s="145"/>
    </row>
    <row r="10" spans="1:39" ht="13.5">
      <c r="A10" s="142"/>
      <c r="B10" s="251" t="s">
        <v>93</v>
      </c>
      <c r="C10" s="7"/>
      <c r="D10" s="7"/>
      <c r="E10" s="7"/>
      <c r="F10" s="7"/>
      <c r="G10" s="7"/>
      <c r="H10" s="7"/>
      <c r="I10" s="7"/>
      <c r="J10" s="7"/>
      <c r="K10" s="7"/>
      <c r="L10" s="145"/>
      <c r="M10" s="162"/>
      <c r="N10" s="142"/>
      <c r="O10" s="7"/>
      <c r="P10" s="7"/>
      <c r="Q10" s="7"/>
      <c r="R10" s="7"/>
      <c r="S10" s="7"/>
      <c r="T10" s="7"/>
      <c r="U10" s="7"/>
      <c r="V10" s="7"/>
      <c r="W10" s="7"/>
      <c r="X10" s="7"/>
      <c r="Y10" s="7"/>
      <c r="Z10" s="7"/>
      <c r="AA10" s="7"/>
      <c r="AB10" s="7"/>
      <c r="AC10" s="145"/>
      <c r="AD10" s="142"/>
      <c r="AE10" s="253"/>
      <c r="AF10" s="254"/>
      <c r="AG10" s="254"/>
      <c r="AH10" s="254"/>
      <c r="AI10" s="254"/>
      <c r="AJ10" s="254"/>
      <c r="AK10" s="254"/>
      <c r="AL10" s="254"/>
      <c r="AM10" s="145"/>
    </row>
    <row r="11" spans="1:39" ht="13.5">
      <c r="A11" s="142"/>
      <c r="B11" s="251" t="s">
        <v>94</v>
      </c>
      <c r="C11" s="7"/>
      <c r="D11" s="7"/>
      <c r="E11" s="7"/>
      <c r="F11" s="7"/>
      <c r="G11" s="7"/>
      <c r="H11" s="7"/>
      <c r="I11" s="7"/>
      <c r="J11" s="7"/>
      <c r="K11" s="7"/>
      <c r="L11" s="145"/>
      <c r="M11" s="162"/>
      <c r="N11" s="142"/>
      <c r="O11" s="7"/>
      <c r="P11" s="7"/>
      <c r="Q11" s="7"/>
      <c r="R11" s="7"/>
      <c r="S11" s="7"/>
      <c r="T11" s="7"/>
      <c r="U11" s="7"/>
      <c r="V11" s="7"/>
      <c r="W11" s="7"/>
      <c r="X11" s="7"/>
      <c r="Y11" s="7"/>
      <c r="Z11" s="7"/>
      <c r="AA11" s="7"/>
      <c r="AB11" s="7"/>
      <c r="AC11" s="145"/>
      <c r="AD11" s="142"/>
      <c r="AE11" s="253"/>
      <c r="AF11" s="254"/>
      <c r="AG11" s="254"/>
      <c r="AH11" s="254"/>
      <c r="AI11" s="254"/>
      <c r="AJ11" s="254"/>
      <c r="AK11" s="254"/>
      <c r="AL11" s="254"/>
      <c r="AM11" s="145"/>
    </row>
    <row r="12" spans="1:39" ht="13.5">
      <c r="A12" s="142"/>
      <c r="B12" s="171" t="s">
        <v>95</v>
      </c>
      <c r="C12" s="7"/>
      <c r="D12" s="7"/>
      <c r="E12" s="7"/>
      <c r="F12" s="7"/>
      <c r="G12" s="7"/>
      <c r="H12" s="7"/>
      <c r="I12" s="7"/>
      <c r="J12" s="7"/>
      <c r="K12" s="7"/>
      <c r="L12" s="145"/>
      <c r="M12" s="162"/>
      <c r="N12" s="172" t="s">
        <v>96</v>
      </c>
      <c r="O12" s="7"/>
      <c r="P12" s="7"/>
      <c r="Q12" s="7"/>
      <c r="R12" s="7"/>
      <c r="S12" s="7"/>
      <c r="T12" s="7"/>
      <c r="U12" s="7"/>
      <c r="V12" s="7"/>
      <c r="W12" s="7"/>
      <c r="X12" s="7"/>
      <c r="Y12" s="7"/>
      <c r="Z12" s="7"/>
      <c r="AA12" s="7"/>
      <c r="AB12" s="7"/>
      <c r="AC12" s="145"/>
      <c r="AD12" s="142"/>
      <c r="AE12" s="142"/>
      <c r="AF12" s="7"/>
      <c r="AG12" s="7"/>
      <c r="AH12" s="7"/>
      <c r="AI12" s="7"/>
      <c r="AJ12" s="7"/>
      <c r="AK12" s="7"/>
      <c r="AL12" s="7"/>
      <c r="AM12" s="145"/>
    </row>
    <row r="13" spans="1:39" ht="12.75">
      <c r="A13" s="142"/>
      <c r="B13" s="7" t="s">
        <v>97</v>
      </c>
      <c r="C13" s="7"/>
      <c r="D13" s="7"/>
      <c r="E13" s="7"/>
      <c r="F13" s="7"/>
      <c r="G13" s="7"/>
      <c r="H13" s="7"/>
      <c r="I13" s="7"/>
      <c r="J13" s="7"/>
      <c r="K13" s="7"/>
      <c r="L13" s="145"/>
      <c r="M13" s="162"/>
      <c r="N13" s="142" t="s">
        <v>98</v>
      </c>
      <c r="O13" s="7"/>
      <c r="P13" s="7"/>
      <c r="Q13" s="7"/>
      <c r="R13" s="7"/>
      <c r="S13" s="7"/>
      <c r="T13" s="7"/>
      <c r="U13" s="7"/>
      <c r="V13" s="7"/>
      <c r="W13" s="7"/>
      <c r="X13" s="7"/>
      <c r="Y13" s="7"/>
      <c r="Z13" s="7"/>
      <c r="AA13" s="7"/>
      <c r="AB13" s="7"/>
      <c r="AC13" s="145"/>
      <c r="AD13" s="142"/>
      <c r="AE13" s="142"/>
      <c r="AF13" s="7"/>
      <c r="AG13" s="173"/>
      <c r="AH13" s="173" t="s">
        <v>99</v>
      </c>
      <c r="AI13" s="173" t="s">
        <v>100</v>
      </c>
      <c r="AJ13" s="173"/>
      <c r="AK13" s="7"/>
      <c r="AL13" s="7"/>
      <c r="AM13" s="145"/>
    </row>
    <row r="14" spans="1:39" ht="13.5">
      <c r="A14" s="142"/>
      <c r="B14" s="174" t="s">
        <v>101</v>
      </c>
      <c r="C14" s="7"/>
      <c r="D14" s="7"/>
      <c r="E14" s="7"/>
      <c r="F14" s="7"/>
      <c r="G14" s="7"/>
      <c r="H14" s="7"/>
      <c r="I14" s="7"/>
      <c r="J14" s="7"/>
      <c r="K14" s="7"/>
      <c r="L14" s="145"/>
      <c r="M14" s="162"/>
      <c r="N14" s="172" t="s">
        <v>102</v>
      </c>
      <c r="O14" s="7"/>
      <c r="P14" s="7"/>
      <c r="Q14" s="7"/>
      <c r="R14" s="7"/>
      <c r="S14" s="7"/>
      <c r="T14" s="7"/>
      <c r="U14" s="7"/>
      <c r="V14" s="7"/>
      <c r="W14" s="7"/>
      <c r="X14" s="7"/>
      <c r="Y14" s="7"/>
      <c r="Z14" s="7"/>
      <c r="AA14" s="7"/>
      <c r="AB14" s="7"/>
      <c r="AC14" s="145"/>
      <c r="AD14" s="142"/>
      <c r="AE14" s="142"/>
      <c r="AF14" s="7"/>
      <c r="AG14" s="173"/>
      <c r="AH14" s="173" t="s">
        <v>103</v>
      </c>
      <c r="AI14" s="173" t="s">
        <v>104</v>
      </c>
      <c r="AJ14" s="173"/>
      <c r="AK14" s="7"/>
      <c r="AL14" s="7"/>
      <c r="AM14" s="145"/>
    </row>
    <row r="15" spans="1:39" ht="12.75">
      <c r="A15" s="142"/>
      <c r="B15" s="7" t="s">
        <v>105</v>
      </c>
      <c r="C15" s="7"/>
      <c r="D15" s="7"/>
      <c r="E15" s="7"/>
      <c r="F15" s="7"/>
      <c r="G15" s="7"/>
      <c r="H15" s="7"/>
      <c r="I15" s="7"/>
      <c r="J15" s="7"/>
      <c r="K15" s="7"/>
      <c r="L15" s="145"/>
      <c r="M15" s="162"/>
      <c r="N15" s="142" t="s">
        <v>106</v>
      </c>
      <c r="O15" s="7"/>
      <c r="P15" s="7"/>
      <c r="Q15" s="7"/>
      <c r="R15" s="7"/>
      <c r="S15" s="7"/>
      <c r="T15" s="7"/>
      <c r="U15" s="7"/>
      <c r="V15" s="7"/>
      <c r="W15" s="7"/>
      <c r="X15" s="7"/>
      <c r="Y15" s="7"/>
      <c r="Z15" s="7"/>
      <c r="AA15" s="7"/>
      <c r="AB15" s="7"/>
      <c r="AC15" s="145"/>
      <c r="AD15" s="142"/>
      <c r="AE15" s="142"/>
      <c r="AF15" s="7"/>
      <c r="AG15" s="173" t="s">
        <v>107</v>
      </c>
      <c r="AH15" s="173" t="s">
        <v>108</v>
      </c>
      <c r="AI15" s="173" t="s">
        <v>109</v>
      </c>
      <c r="AJ15" s="173" t="s">
        <v>110</v>
      </c>
      <c r="AK15" s="7"/>
      <c r="AL15" s="7"/>
      <c r="AM15" s="145"/>
    </row>
    <row r="16" spans="1:39" ht="12.75">
      <c r="A16" s="142"/>
      <c r="B16" s="171" t="s">
        <v>111</v>
      </c>
      <c r="C16" s="7"/>
      <c r="D16" s="7"/>
      <c r="E16" s="7"/>
      <c r="F16" s="7"/>
      <c r="G16" s="7"/>
      <c r="H16" s="7"/>
      <c r="I16" s="7"/>
      <c r="J16" s="7"/>
      <c r="K16" s="7"/>
      <c r="L16" s="145"/>
      <c r="M16" s="162"/>
      <c r="N16" s="142" t="s">
        <v>112</v>
      </c>
      <c r="O16" s="7"/>
      <c r="P16" s="7"/>
      <c r="Q16" s="7"/>
      <c r="R16" s="7"/>
      <c r="S16" s="7"/>
      <c r="T16" s="7"/>
      <c r="U16" s="7"/>
      <c r="V16" s="7"/>
      <c r="W16" s="7"/>
      <c r="X16" s="7"/>
      <c r="Y16" s="7"/>
      <c r="Z16" s="7"/>
      <c r="AA16" s="7"/>
      <c r="AB16" s="7"/>
      <c r="AC16" s="145"/>
      <c r="AD16" s="142"/>
      <c r="AE16" s="142"/>
      <c r="AF16" s="7"/>
      <c r="AG16" s="175"/>
      <c r="AH16" s="175"/>
      <c r="AI16" s="175"/>
      <c r="AJ16" s="175"/>
      <c r="AK16" s="7"/>
      <c r="AL16" s="7"/>
      <c r="AM16" s="145"/>
    </row>
    <row r="17" spans="1:39" ht="12.75">
      <c r="A17" s="142"/>
      <c r="B17" s="174" t="s">
        <v>113</v>
      </c>
      <c r="C17" s="7"/>
      <c r="D17" s="7"/>
      <c r="E17" s="7"/>
      <c r="F17" s="7"/>
      <c r="G17" s="7"/>
      <c r="H17" s="7"/>
      <c r="I17" s="7"/>
      <c r="J17" s="7"/>
      <c r="K17" s="7"/>
      <c r="L17" s="145"/>
      <c r="M17" s="162"/>
      <c r="N17" s="142" t="s">
        <v>114</v>
      </c>
      <c r="O17" s="7"/>
      <c r="P17" s="7"/>
      <c r="Q17" s="7"/>
      <c r="R17" s="7"/>
      <c r="S17" s="7"/>
      <c r="T17" s="7"/>
      <c r="U17" s="7"/>
      <c r="V17" s="7"/>
      <c r="W17" s="7"/>
      <c r="X17" s="7"/>
      <c r="Y17" s="7"/>
      <c r="Z17" s="7"/>
      <c r="AA17" s="7"/>
      <c r="AB17" s="7"/>
      <c r="AC17" s="145"/>
      <c r="AD17" s="142"/>
      <c r="AE17" s="142"/>
      <c r="AF17" s="7"/>
      <c r="AG17" s="175"/>
      <c r="AH17" s="175"/>
      <c r="AI17" s="175"/>
      <c r="AJ17" s="175"/>
      <c r="AK17" s="7"/>
      <c r="AL17" s="7"/>
      <c r="AM17" s="145"/>
    </row>
    <row r="18" spans="1:39" ht="12.75">
      <c r="A18" s="142"/>
      <c r="B18" s="7" t="s">
        <v>115</v>
      </c>
      <c r="C18" s="7"/>
      <c r="D18" s="7"/>
      <c r="E18" s="7"/>
      <c r="F18" s="7"/>
      <c r="G18" s="7"/>
      <c r="H18" s="7"/>
      <c r="I18" s="7"/>
      <c r="J18" s="7"/>
      <c r="K18" s="7"/>
      <c r="L18" s="145"/>
      <c r="M18" s="162"/>
      <c r="N18" s="142" t="s">
        <v>116</v>
      </c>
      <c r="O18" s="7"/>
      <c r="P18" s="7"/>
      <c r="Q18" s="7"/>
      <c r="R18" s="7"/>
      <c r="S18" s="7"/>
      <c r="T18" s="7"/>
      <c r="U18" s="7"/>
      <c r="V18" s="7"/>
      <c r="W18" s="7"/>
      <c r="X18" s="7"/>
      <c r="Y18" s="7"/>
      <c r="Z18" s="7"/>
      <c r="AA18" s="7"/>
      <c r="AB18" s="7"/>
      <c r="AC18" s="145"/>
      <c r="AD18" s="142"/>
      <c r="AE18" s="142"/>
      <c r="AF18" s="7"/>
      <c r="AG18" s="175"/>
      <c r="AH18" s="175"/>
      <c r="AI18" s="175"/>
      <c r="AJ18" s="175"/>
      <c r="AK18" s="7"/>
      <c r="AL18" s="7"/>
      <c r="AM18" s="145"/>
    </row>
    <row r="19" spans="1:39" ht="12.75">
      <c r="A19" s="142"/>
      <c r="B19" s="159" t="s">
        <v>117</v>
      </c>
      <c r="C19" s="160"/>
      <c r="D19" s="160"/>
      <c r="E19" s="160"/>
      <c r="F19" s="160"/>
      <c r="G19" s="160"/>
      <c r="H19" s="160"/>
      <c r="I19" s="160"/>
      <c r="J19" s="160"/>
      <c r="K19" s="161"/>
      <c r="L19" s="145"/>
      <c r="M19" s="162"/>
      <c r="N19" s="142" t="s">
        <v>118</v>
      </c>
      <c r="O19" s="7"/>
      <c r="P19" s="7"/>
      <c r="Q19" s="7"/>
      <c r="R19" s="7"/>
      <c r="S19" s="7"/>
      <c r="T19" s="7"/>
      <c r="U19" s="7"/>
      <c r="V19" s="7"/>
      <c r="W19" s="7"/>
      <c r="X19" s="7"/>
      <c r="Y19" s="7"/>
      <c r="Z19" s="7"/>
      <c r="AA19" s="7"/>
      <c r="AB19" s="7"/>
      <c r="AC19" s="145"/>
      <c r="AD19" s="142"/>
      <c r="AE19" s="142"/>
      <c r="AF19" s="7"/>
      <c r="AG19" s="175"/>
      <c r="AH19" s="175"/>
      <c r="AI19" s="175"/>
      <c r="AJ19" s="175"/>
      <c r="AK19" s="7"/>
      <c r="AL19" s="7"/>
      <c r="AM19" s="145"/>
    </row>
    <row r="20" spans="1:39" ht="13.5">
      <c r="A20" s="142"/>
      <c r="B20" s="166" t="s">
        <v>119</v>
      </c>
      <c r="C20" s="7"/>
      <c r="D20" s="7"/>
      <c r="E20" s="7"/>
      <c r="F20" s="7"/>
      <c r="G20" s="7"/>
      <c r="H20" s="7"/>
      <c r="I20" s="7"/>
      <c r="J20" s="7"/>
      <c r="K20" s="7"/>
      <c r="L20" s="145"/>
      <c r="M20" s="162"/>
      <c r="N20" s="172" t="s">
        <v>120</v>
      </c>
      <c r="O20" s="7"/>
      <c r="P20" s="7"/>
      <c r="Q20" s="7"/>
      <c r="R20" s="7"/>
      <c r="S20" s="7"/>
      <c r="T20" s="7"/>
      <c r="U20" s="7"/>
      <c r="V20" s="7"/>
      <c r="W20" s="7"/>
      <c r="X20" s="7"/>
      <c r="Y20" s="7"/>
      <c r="Z20" s="7"/>
      <c r="AA20" s="7"/>
      <c r="AB20" s="7"/>
      <c r="AC20" s="145"/>
      <c r="AD20" s="142"/>
      <c r="AE20" s="142"/>
      <c r="AF20" s="7"/>
      <c r="AG20" s="175"/>
      <c r="AH20" s="175"/>
      <c r="AI20" s="175"/>
      <c r="AJ20" s="175"/>
      <c r="AK20" s="7"/>
      <c r="AL20" s="7"/>
      <c r="AM20" s="145"/>
    </row>
    <row r="21" spans="1:39" ht="12.75">
      <c r="A21" s="142"/>
      <c r="B21" s="7" t="s">
        <v>121</v>
      </c>
      <c r="C21" s="7"/>
      <c r="D21" s="7"/>
      <c r="E21" s="7"/>
      <c r="F21" s="7"/>
      <c r="G21" s="7"/>
      <c r="H21" s="7"/>
      <c r="I21" s="7"/>
      <c r="J21" s="7"/>
      <c r="K21" s="7"/>
      <c r="L21" s="145"/>
      <c r="M21" s="162"/>
      <c r="N21" s="83" t="s">
        <v>122</v>
      </c>
      <c r="O21" s="9"/>
      <c r="P21" s="7"/>
      <c r="Q21" s="7"/>
      <c r="R21" s="7"/>
      <c r="S21" s="7"/>
      <c r="T21" s="7"/>
      <c r="U21" s="7"/>
      <c r="V21" s="7"/>
      <c r="W21" s="7"/>
      <c r="X21" s="7"/>
      <c r="Y21" s="7"/>
      <c r="Z21" s="7"/>
      <c r="AA21" s="7"/>
      <c r="AB21" s="7"/>
      <c r="AC21" s="145"/>
      <c r="AD21" s="142"/>
      <c r="AE21" s="142"/>
      <c r="AF21" s="7"/>
      <c r="AG21" s="175"/>
      <c r="AH21" s="175"/>
      <c r="AI21" s="175"/>
      <c r="AJ21" s="175"/>
      <c r="AK21" s="7"/>
      <c r="AL21" s="7"/>
      <c r="AM21" s="145"/>
    </row>
    <row r="22" spans="1:39" ht="12.75">
      <c r="A22" s="142"/>
      <c r="B22" s="7"/>
      <c r="C22" s="7" t="s">
        <v>123</v>
      </c>
      <c r="D22" s="175"/>
      <c r="E22" s="175"/>
      <c r="F22" s="175"/>
      <c r="G22" s="175"/>
      <c r="H22" s="175"/>
      <c r="I22" s="175"/>
      <c r="J22" s="175"/>
      <c r="K22" s="175"/>
      <c r="L22" s="145"/>
      <c r="M22" s="162"/>
      <c r="N22" s="159" t="s">
        <v>124</v>
      </c>
      <c r="O22" s="176"/>
      <c r="P22" s="176"/>
      <c r="Q22" s="176"/>
      <c r="R22" s="176"/>
      <c r="S22" s="176"/>
      <c r="T22" s="176"/>
      <c r="U22" s="176"/>
      <c r="V22" s="176"/>
      <c r="W22" s="160"/>
      <c r="X22" s="160"/>
      <c r="Y22" s="160"/>
      <c r="Z22" s="160"/>
      <c r="AA22" s="160"/>
      <c r="AB22" s="161"/>
      <c r="AC22" s="145"/>
      <c r="AD22" s="142"/>
      <c r="AE22" s="142"/>
      <c r="AF22" s="7"/>
      <c r="AG22" s="175"/>
      <c r="AH22" s="175"/>
      <c r="AI22" s="175"/>
      <c r="AJ22" s="175"/>
      <c r="AK22" s="7"/>
      <c r="AL22" s="7"/>
      <c r="AM22" s="145"/>
    </row>
    <row r="23" spans="1:39" s="139" customFormat="1" ht="6.75">
      <c r="A23" s="138"/>
      <c r="B23" s="141"/>
      <c r="C23" s="141"/>
      <c r="D23" s="141"/>
      <c r="E23" s="141"/>
      <c r="F23" s="141"/>
      <c r="G23" s="141"/>
      <c r="H23" s="141"/>
      <c r="I23" s="141"/>
      <c r="J23" s="141"/>
      <c r="K23" s="141"/>
      <c r="L23" s="140"/>
      <c r="M23" s="177"/>
      <c r="N23" s="138"/>
      <c r="O23" s="141"/>
      <c r="P23" s="141"/>
      <c r="Q23" s="141"/>
      <c r="R23" s="141"/>
      <c r="S23" s="141"/>
      <c r="T23" s="141"/>
      <c r="U23" s="141"/>
      <c r="V23" s="141"/>
      <c r="W23" s="141"/>
      <c r="X23" s="141"/>
      <c r="Y23" s="141"/>
      <c r="Z23" s="141"/>
      <c r="AA23" s="141"/>
      <c r="AB23" s="141"/>
      <c r="AC23" s="140"/>
      <c r="AD23" s="138"/>
      <c r="AE23" s="138"/>
      <c r="AF23" s="141"/>
      <c r="AG23" s="141" t="s">
        <v>125</v>
      </c>
      <c r="AH23" s="141"/>
      <c r="AI23" s="141"/>
      <c r="AJ23" s="141"/>
      <c r="AK23" s="141"/>
      <c r="AL23" s="141"/>
      <c r="AM23" s="140"/>
    </row>
    <row r="24" spans="1:39" ht="12.75">
      <c r="A24" s="142"/>
      <c r="B24" s="178" t="s">
        <v>126</v>
      </c>
      <c r="C24" s="179"/>
      <c r="D24" s="180"/>
      <c r="E24" s="181"/>
      <c r="F24" s="181"/>
      <c r="G24" s="182"/>
      <c r="H24" s="182"/>
      <c r="I24" s="182"/>
      <c r="J24" s="182"/>
      <c r="K24" s="183"/>
      <c r="L24" s="145"/>
      <c r="M24" s="162"/>
      <c r="N24" s="184" t="s">
        <v>127</v>
      </c>
      <c r="O24" s="14"/>
      <c r="P24" s="185"/>
      <c r="Q24" s="186"/>
      <c r="R24" s="7"/>
      <c r="S24" s="7"/>
      <c r="T24" s="7"/>
      <c r="U24" s="7"/>
      <c r="V24" s="7"/>
      <c r="W24" s="7"/>
      <c r="X24" s="7"/>
      <c r="Y24" s="7"/>
      <c r="Z24" s="7"/>
      <c r="AA24" s="7"/>
      <c r="AB24" s="7"/>
      <c r="AC24" s="145"/>
      <c r="AD24" s="142"/>
      <c r="AE24" s="142"/>
      <c r="AF24" s="7"/>
      <c r="AG24" s="187" t="s">
        <v>128</v>
      </c>
      <c r="AH24" s="7"/>
      <c r="AI24" s="7"/>
      <c r="AJ24" s="7"/>
      <c r="AK24" s="7"/>
      <c r="AL24" s="7"/>
      <c r="AM24" s="145"/>
    </row>
    <row r="25" spans="1:39" ht="13.5" thickBot="1">
      <c r="A25" s="142"/>
      <c r="B25" s="188" t="s">
        <v>129</v>
      </c>
      <c r="C25" s="188" t="s">
        <v>130</v>
      </c>
      <c r="D25" s="189" t="s">
        <v>131</v>
      </c>
      <c r="E25" s="190"/>
      <c r="F25" s="190"/>
      <c r="G25" s="190"/>
      <c r="H25" s="190"/>
      <c r="I25" s="190"/>
      <c r="J25" s="190"/>
      <c r="K25" s="191"/>
      <c r="L25" s="145"/>
      <c r="M25" s="162"/>
      <c r="N25" s="192" t="s">
        <v>132</v>
      </c>
      <c r="O25" s="193"/>
      <c r="P25" s="193"/>
      <c r="Q25" s="194" t="s">
        <v>133</v>
      </c>
      <c r="R25" s="194" t="s">
        <v>134</v>
      </c>
      <c r="S25" s="194" t="s">
        <v>135</v>
      </c>
      <c r="T25" s="194" t="s">
        <v>136</v>
      </c>
      <c r="U25" s="194" t="s">
        <v>137</v>
      </c>
      <c r="V25" s="194" t="s">
        <v>138</v>
      </c>
      <c r="W25" s="194" t="s">
        <v>139</v>
      </c>
      <c r="X25" s="194" t="s">
        <v>140</v>
      </c>
      <c r="Y25" s="194" t="s">
        <v>141</v>
      </c>
      <c r="Z25" s="194" t="s">
        <v>142</v>
      </c>
      <c r="AA25" s="195" t="s">
        <v>143</v>
      </c>
      <c r="AB25" s="195"/>
      <c r="AC25" s="145"/>
      <c r="AD25" s="142"/>
      <c r="AE25" s="142"/>
      <c r="AF25" s="7"/>
      <c r="AG25" s="7" t="s">
        <v>144</v>
      </c>
      <c r="AH25" s="7"/>
      <c r="AI25" s="7"/>
      <c r="AJ25" s="7"/>
      <c r="AK25" s="7"/>
      <c r="AL25" s="7"/>
      <c r="AM25" s="145"/>
    </row>
    <row r="26" spans="1:39" ht="13.5" thickBot="1">
      <c r="A26" s="142"/>
      <c r="B26" s="7"/>
      <c r="C26" s="7"/>
      <c r="D26" s="7"/>
      <c r="E26" s="7"/>
      <c r="F26" s="7"/>
      <c r="G26" s="7"/>
      <c r="H26" s="7"/>
      <c r="I26" s="7"/>
      <c r="J26" s="7"/>
      <c r="K26" s="7"/>
      <c r="L26" s="145"/>
      <c r="M26" s="162"/>
      <c r="N26" s="162"/>
      <c r="O26" s="115"/>
      <c r="P26" s="115"/>
      <c r="Q26" s="196"/>
      <c r="R26" s="196"/>
      <c r="S26" s="196"/>
      <c r="T26" s="196"/>
      <c r="U26" s="196"/>
      <c r="V26" s="196"/>
      <c r="W26" s="196"/>
      <c r="X26" s="196"/>
      <c r="Y26" s="196"/>
      <c r="Z26" s="196"/>
      <c r="AA26" s="197">
        <f aca="true" t="shared" si="0" ref="AA26:AA35">SUM(Q26:Z26)</f>
        <v>0</v>
      </c>
      <c r="AB26" s="198"/>
      <c r="AC26" s="145"/>
      <c r="AD26" s="142"/>
      <c r="AE26" s="142"/>
      <c r="AF26" s="7"/>
      <c r="AG26" s="7" t="s">
        <v>145</v>
      </c>
      <c r="AH26" s="7"/>
      <c r="AI26" s="7"/>
      <c r="AJ26" s="7"/>
      <c r="AK26" s="7"/>
      <c r="AL26" s="7"/>
      <c r="AM26" s="145"/>
    </row>
    <row r="27" spans="1:39" ht="13.5" thickBot="1">
      <c r="A27" s="142"/>
      <c r="B27" s="25">
        <v>1</v>
      </c>
      <c r="C27" s="175"/>
      <c r="D27" s="175"/>
      <c r="E27" s="175"/>
      <c r="F27" s="175"/>
      <c r="G27" s="175"/>
      <c r="H27" s="175"/>
      <c r="I27" s="175"/>
      <c r="J27" s="175"/>
      <c r="K27" s="175"/>
      <c r="L27" s="145"/>
      <c r="M27" s="162"/>
      <c r="N27" s="199" t="s">
        <v>146</v>
      </c>
      <c r="O27" s="7"/>
      <c r="P27" s="7"/>
      <c r="Q27" s="194"/>
      <c r="R27" s="196"/>
      <c r="S27" s="196"/>
      <c r="T27" s="196"/>
      <c r="U27" s="196"/>
      <c r="V27" s="196"/>
      <c r="W27" s="196"/>
      <c r="X27" s="196"/>
      <c r="Y27" s="196"/>
      <c r="Z27" s="196"/>
      <c r="AA27" s="200">
        <f t="shared" si="0"/>
        <v>0</v>
      </c>
      <c r="AB27" s="198"/>
      <c r="AC27" s="145"/>
      <c r="AD27" s="142"/>
      <c r="AE27" s="142"/>
      <c r="AF27" s="7"/>
      <c r="AG27" s="7"/>
      <c r="AH27" s="7"/>
      <c r="AI27" s="7"/>
      <c r="AJ27" s="7"/>
      <c r="AK27" s="7"/>
      <c r="AL27" s="7"/>
      <c r="AM27" s="145"/>
    </row>
    <row r="28" spans="1:39" ht="13.5" thickBot="1">
      <c r="A28" s="142"/>
      <c r="B28" s="25">
        <v>2</v>
      </c>
      <c r="C28" s="175"/>
      <c r="D28" s="175"/>
      <c r="E28" s="175"/>
      <c r="F28" s="175"/>
      <c r="G28" s="175"/>
      <c r="H28" s="175"/>
      <c r="I28" s="175"/>
      <c r="J28" s="175"/>
      <c r="K28" s="175"/>
      <c r="L28" s="145"/>
      <c r="M28" s="162"/>
      <c r="N28" s="199" t="s">
        <v>147</v>
      </c>
      <c r="O28" s="7"/>
      <c r="P28" s="7"/>
      <c r="Q28" s="194"/>
      <c r="R28" s="194"/>
      <c r="S28" s="196"/>
      <c r="T28" s="196"/>
      <c r="U28" s="196"/>
      <c r="V28" s="196"/>
      <c r="W28" s="196"/>
      <c r="X28" s="196"/>
      <c r="Y28" s="196"/>
      <c r="Z28" s="196"/>
      <c r="AA28" s="200">
        <f t="shared" si="0"/>
        <v>0</v>
      </c>
      <c r="AB28" s="198"/>
      <c r="AC28" s="145"/>
      <c r="AD28" s="142"/>
      <c r="AE28" s="142"/>
      <c r="AF28" s="7"/>
      <c r="AG28" s="7"/>
      <c r="AH28" s="7"/>
      <c r="AI28" s="7"/>
      <c r="AJ28" s="7"/>
      <c r="AK28" s="7"/>
      <c r="AL28" s="7"/>
      <c r="AM28" s="145"/>
    </row>
    <row r="29" spans="1:39" ht="13.5" thickBot="1">
      <c r="A29" s="142"/>
      <c r="B29" s="25">
        <v>3</v>
      </c>
      <c r="C29" s="175"/>
      <c r="D29" s="175"/>
      <c r="E29" s="175"/>
      <c r="F29" s="175"/>
      <c r="G29" s="175"/>
      <c r="H29" s="175"/>
      <c r="I29" s="175"/>
      <c r="J29" s="175"/>
      <c r="K29" s="175"/>
      <c r="L29" s="145"/>
      <c r="M29" s="162"/>
      <c r="N29" s="199" t="s">
        <v>148</v>
      </c>
      <c r="O29" s="7"/>
      <c r="P29" s="7"/>
      <c r="Q29" s="194"/>
      <c r="R29" s="194"/>
      <c r="S29" s="194"/>
      <c r="T29" s="196"/>
      <c r="U29" s="196"/>
      <c r="V29" s="196"/>
      <c r="W29" s="196"/>
      <c r="X29" s="196"/>
      <c r="Y29" s="196"/>
      <c r="Z29" s="196"/>
      <c r="AA29" s="200">
        <f t="shared" si="0"/>
        <v>0</v>
      </c>
      <c r="AB29" s="198"/>
      <c r="AC29" s="145"/>
      <c r="AD29" s="142"/>
      <c r="AE29" s="142"/>
      <c r="AF29" s="7"/>
      <c r="AG29" s="7"/>
      <c r="AH29" s="7"/>
      <c r="AI29" s="7"/>
      <c r="AJ29" s="7"/>
      <c r="AK29" s="7"/>
      <c r="AL29" s="7"/>
      <c r="AM29" s="145"/>
    </row>
    <row r="30" spans="1:39" ht="13.5" thickBot="1">
      <c r="A30" s="142"/>
      <c r="B30" s="25">
        <v>4</v>
      </c>
      <c r="C30" s="175"/>
      <c r="D30" s="175"/>
      <c r="E30" s="175"/>
      <c r="F30" s="175"/>
      <c r="G30" s="175"/>
      <c r="H30" s="175"/>
      <c r="I30" s="175"/>
      <c r="J30" s="175"/>
      <c r="K30" s="175"/>
      <c r="L30" s="145"/>
      <c r="M30" s="142"/>
      <c r="N30" s="199" t="s">
        <v>149</v>
      </c>
      <c r="O30" s="7"/>
      <c r="P30" s="7"/>
      <c r="Q30" s="194"/>
      <c r="R30" s="194"/>
      <c r="S30" s="194"/>
      <c r="T30" s="194"/>
      <c r="U30" s="196"/>
      <c r="V30" s="196"/>
      <c r="W30" s="196"/>
      <c r="X30" s="196"/>
      <c r="Y30" s="196"/>
      <c r="Z30" s="196"/>
      <c r="AA30" s="200">
        <f t="shared" si="0"/>
        <v>0</v>
      </c>
      <c r="AB30" s="198"/>
      <c r="AC30" s="145"/>
      <c r="AD30" s="142"/>
      <c r="AE30" s="142"/>
      <c r="AF30" s="7"/>
      <c r="AG30" s="7"/>
      <c r="AH30" s="7"/>
      <c r="AI30" s="7"/>
      <c r="AJ30" s="7"/>
      <c r="AK30" s="7"/>
      <c r="AL30" s="7"/>
      <c r="AM30" s="145"/>
    </row>
    <row r="31" spans="1:39" ht="13.5" thickBot="1">
      <c r="A31" s="142"/>
      <c r="B31" s="25">
        <v>5</v>
      </c>
      <c r="C31" s="175"/>
      <c r="D31" s="175"/>
      <c r="E31" s="175"/>
      <c r="F31" s="175"/>
      <c r="G31" s="175"/>
      <c r="H31" s="175"/>
      <c r="I31" s="175"/>
      <c r="J31" s="175"/>
      <c r="K31" s="175"/>
      <c r="L31" s="145"/>
      <c r="M31" s="142"/>
      <c r="N31" s="199" t="s">
        <v>150</v>
      </c>
      <c r="O31" s="7"/>
      <c r="P31" s="7"/>
      <c r="Q31" s="194"/>
      <c r="R31" s="194"/>
      <c r="S31" s="194"/>
      <c r="T31" s="194"/>
      <c r="U31" s="194"/>
      <c r="V31" s="196"/>
      <c r="W31" s="196"/>
      <c r="X31" s="196"/>
      <c r="Y31" s="196"/>
      <c r="Z31" s="196"/>
      <c r="AA31" s="200">
        <f t="shared" si="0"/>
        <v>0</v>
      </c>
      <c r="AB31" s="198"/>
      <c r="AC31" s="145"/>
      <c r="AD31" s="142"/>
      <c r="AE31" s="159" t="s">
        <v>151</v>
      </c>
      <c r="AF31" s="160"/>
      <c r="AG31" s="160"/>
      <c r="AH31" s="160"/>
      <c r="AI31" s="160"/>
      <c r="AJ31" s="160"/>
      <c r="AK31" s="160"/>
      <c r="AL31" s="161"/>
      <c r="AM31" s="145"/>
    </row>
    <row r="32" spans="1:39" ht="13.5" thickBot="1">
      <c r="A32" s="142"/>
      <c r="B32" s="25">
        <v>6</v>
      </c>
      <c r="C32" s="175"/>
      <c r="D32" s="175"/>
      <c r="E32" s="175"/>
      <c r="F32" s="175"/>
      <c r="G32" s="175"/>
      <c r="H32" s="175"/>
      <c r="I32" s="175"/>
      <c r="J32" s="175"/>
      <c r="K32" s="175"/>
      <c r="L32" s="145"/>
      <c r="M32" s="142"/>
      <c r="N32" s="199" t="s">
        <v>152</v>
      </c>
      <c r="O32" s="7"/>
      <c r="P32" s="7"/>
      <c r="Q32" s="194"/>
      <c r="R32" s="194"/>
      <c r="S32" s="194"/>
      <c r="T32" s="194"/>
      <c r="U32" s="194"/>
      <c r="V32" s="194"/>
      <c r="W32" s="196"/>
      <c r="X32" s="196"/>
      <c r="Y32" s="196"/>
      <c r="Z32" s="196"/>
      <c r="AA32" s="200">
        <f t="shared" si="0"/>
        <v>0</v>
      </c>
      <c r="AB32" s="198"/>
      <c r="AC32" s="145"/>
      <c r="AD32" s="142"/>
      <c r="AE32" s="142"/>
      <c r="AF32" s="7"/>
      <c r="AG32" s="7"/>
      <c r="AH32" s="7"/>
      <c r="AI32" s="7"/>
      <c r="AJ32" s="7"/>
      <c r="AK32" s="7"/>
      <c r="AL32" s="7"/>
      <c r="AM32" s="145"/>
    </row>
    <row r="33" spans="1:39" ht="13.5" thickBot="1">
      <c r="A33" s="142"/>
      <c r="B33" s="25">
        <v>7</v>
      </c>
      <c r="C33" s="175"/>
      <c r="D33" s="175"/>
      <c r="E33" s="175"/>
      <c r="F33" s="175"/>
      <c r="G33" s="175"/>
      <c r="H33" s="175"/>
      <c r="I33" s="175"/>
      <c r="J33" s="175"/>
      <c r="K33" s="175"/>
      <c r="L33" s="145"/>
      <c r="M33" s="142"/>
      <c r="N33" s="199" t="s">
        <v>153</v>
      </c>
      <c r="O33" s="7"/>
      <c r="P33" s="7"/>
      <c r="Q33" s="194"/>
      <c r="R33" s="194"/>
      <c r="S33" s="194"/>
      <c r="T33" s="194"/>
      <c r="U33" s="194"/>
      <c r="V33" s="194"/>
      <c r="W33" s="194"/>
      <c r="X33" s="196"/>
      <c r="Y33" s="196"/>
      <c r="Z33" s="196"/>
      <c r="AA33" s="200">
        <f t="shared" si="0"/>
        <v>0</v>
      </c>
      <c r="AB33" s="198"/>
      <c r="AC33" s="145"/>
      <c r="AD33" s="142"/>
      <c r="AE33" s="201" t="s">
        <v>154</v>
      </c>
      <c r="AF33" s="202"/>
      <c r="AG33" s="202"/>
      <c r="AH33" s="202"/>
      <c r="AI33" s="202"/>
      <c r="AJ33" s="202"/>
      <c r="AK33" s="202"/>
      <c r="AL33" s="202"/>
      <c r="AM33" s="145"/>
    </row>
    <row r="34" spans="1:39" ht="13.5" thickBot="1">
      <c r="A34" s="142"/>
      <c r="B34" s="25">
        <v>8</v>
      </c>
      <c r="C34" s="175"/>
      <c r="D34" s="175"/>
      <c r="E34" s="175"/>
      <c r="F34" s="175"/>
      <c r="G34" s="175"/>
      <c r="H34" s="175"/>
      <c r="I34" s="175"/>
      <c r="J34" s="175"/>
      <c r="K34" s="175"/>
      <c r="L34" s="145"/>
      <c r="M34" s="142"/>
      <c r="N34" s="199" t="s">
        <v>155</v>
      </c>
      <c r="O34" s="7"/>
      <c r="P34" s="7"/>
      <c r="Q34" s="194"/>
      <c r="R34" s="194"/>
      <c r="S34" s="194"/>
      <c r="T34" s="194"/>
      <c r="U34" s="194"/>
      <c r="V34" s="194"/>
      <c r="W34" s="194"/>
      <c r="X34" s="194"/>
      <c r="Y34" s="196"/>
      <c r="Z34" s="196"/>
      <c r="AA34" s="200">
        <f t="shared" si="0"/>
        <v>0</v>
      </c>
      <c r="AB34" s="198"/>
      <c r="AC34" s="145"/>
      <c r="AD34" s="142"/>
      <c r="AE34" s="201" t="s">
        <v>156</v>
      </c>
      <c r="AF34" s="202"/>
      <c r="AG34" s="202"/>
      <c r="AH34" s="202"/>
      <c r="AI34" s="202"/>
      <c r="AJ34" s="202"/>
      <c r="AK34" s="202"/>
      <c r="AL34" s="202"/>
      <c r="AM34" s="145"/>
    </row>
    <row r="35" spans="1:39" ht="13.5" thickBot="1">
      <c r="A35" s="142"/>
      <c r="B35" s="25">
        <v>9</v>
      </c>
      <c r="C35" s="175"/>
      <c r="D35" s="175"/>
      <c r="E35" s="175"/>
      <c r="F35" s="175"/>
      <c r="G35" s="175"/>
      <c r="H35" s="175"/>
      <c r="I35" s="175"/>
      <c r="J35" s="175"/>
      <c r="K35" s="175"/>
      <c r="L35" s="145"/>
      <c r="M35" s="142"/>
      <c r="N35" s="199" t="s">
        <v>157</v>
      </c>
      <c r="O35" s="7"/>
      <c r="P35" s="7"/>
      <c r="Q35" s="194"/>
      <c r="R35" s="194"/>
      <c r="S35" s="194"/>
      <c r="T35" s="194"/>
      <c r="U35" s="194"/>
      <c r="V35" s="194"/>
      <c r="W35" s="194"/>
      <c r="X35" s="194"/>
      <c r="Y35" s="194"/>
      <c r="Z35" s="196"/>
      <c r="AA35" s="200">
        <f t="shared" si="0"/>
        <v>0</v>
      </c>
      <c r="AB35" s="198"/>
      <c r="AC35" s="145"/>
      <c r="AD35" s="142"/>
      <c r="AE35" s="201"/>
      <c r="AF35" s="202"/>
      <c r="AG35" s="202"/>
      <c r="AH35" s="202"/>
      <c r="AI35" s="202"/>
      <c r="AJ35" s="202"/>
      <c r="AK35" s="202"/>
      <c r="AL35" s="202"/>
      <c r="AM35" s="145"/>
    </row>
    <row r="36" spans="1:39" ht="13.5" thickBot="1">
      <c r="A36" s="142"/>
      <c r="B36" s="25">
        <v>10</v>
      </c>
      <c r="C36" s="175"/>
      <c r="D36" s="175"/>
      <c r="E36" s="175"/>
      <c r="F36" s="175"/>
      <c r="G36" s="175"/>
      <c r="H36" s="175"/>
      <c r="I36" s="175"/>
      <c r="J36" s="175"/>
      <c r="K36" s="175"/>
      <c r="L36" s="145"/>
      <c r="M36" s="142"/>
      <c r="N36" s="142"/>
      <c r="O36" s="7"/>
      <c r="P36" s="7"/>
      <c r="Q36" s="194"/>
      <c r="R36" s="194"/>
      <c r="S36" s="194"/>
      <c r="T36" s="194"/>
      <c r="U36" s="194"/>
      <c r="V36" s="195" t="s">
        <v>158</v>
      </c>
      <c r="W36" s="195"/>
      <c r="X36" s="195"/>
      <c r="Y36" s="195"/>
      <c r="Z36" s="195"/>
      <c r="AA36" s="197">
        <f>SUM(AA26:AA35)</f>
        <v>0</v>
      </c>
      <c r="AB36" s="198"/>
      <c r="AC36" s="145"/>
      <c r="AD36" s="142"/>
      <c r="AE36" s="201"/>
      <c r="AF36" s="202"/>
      <c r="AG36" s="202"/>
      <c r="AH36" s="202"/>
      <c r="AI36" s="202"/>
      <c r="AJ36" s="202"/>
      <c r="AK36" s="202"/>
      <c r="AL36" s="202"/>
      <c r="AM36" s="145"/>
    </row>
    <row r="37" spans="1:39" ht="12.75">
      <c r="A37" s="142"/>
      <c r="B37" s="203" t="s">
        <v>159</v>
      </c>
      <c r="C37" s="7"/>
      <c r="D37" s="7"/>
      <c r="E37" s="7"/>
      <c r="F37" s="7"/>
      <c r="G37" s="7"/>
      <c r="H37" s="7"/>
      <c r="I37" s="7"/>
      <c r="J37" s="7"/>
      <c r="K37" s="7"/>
      <c r="L37" s="145"/>
      <c r="M37" s="142"/>
      <c r="N37" s="204"/>
      <c r="O37" s="205"/>
      <c r="P37" s="205"/>
      <c r="Q37" s="205"/>
      <c r="R37" s="205"/>
      <c r="S37" s="205"/>
      <c r="T37" s="205"/>
      <c r="U37" s="205"/>
      <c r="V37" s="205"/>
      <c r="W37" s="205"/>
      <c r="X37" s="205"/>
      <c r="Y37" s="205"/>
      <c r="Z37" s="205"/>
      <c r="AA37" s="205"/>
      <c r="AB37" s="205"/>
      <c r="AC37" s="145"/>
      <c r="AD37" s="142"/>
      <c r="AE37" s="201"/>
      <c r="AF37" s="202"/>
      <c r="AG37" s="202"/>
      <c r="AH37" s="202"/>
      <c r="AI37" s="202"/>
      <c r="AJ37" s="202"/>
      <c r="AK37" s="202"/>
      <c r="AL37" s="202"/>
      <c r="AM37" s="145"/>
    </row>
    <row r="38" spans="1:39" s="139" customFormat="1" ht="6.75">
      <c r="A38" s="138"/>
      <c r="B38" s="141"/>
      <c r="C38" s="141"/>
      <c r="D38" s="141"/>
      <c r="E38" s="141"/>
      <c r="F38" s="141"/>
      <c r="G38" s="141"/>
      <c r="H38" s="141"/>
      <c r="I38" s="141"/>
      <c r="J38" s="141"/>
      <c r="K38" s="141"/>
      <c r="L38" s="140"/>
      <c r="M38" s="138"/>
      <c r="N38" s="141"/>
      <c r="O38" s="141"/>
      <c r="P38" s="141"/>
      <c r="Q38" s="141"/>
      <c r="R38" s="141"/>
      <c r="S38" s="141"/>
      <c r="T38" s="141"/>
      <c r="U38" s="141"/>
      <c r="V38" s="141"/>
      <c r="W38" s="141"/>
      <c r="X38" s="141"/>
      <c r="Y38" s="141"/>
      <c r="Z38" s="141"/>
      <c r="AA38" s="141"/>
      <c r="AB38" s="141"/>
      <c r="AC38" s="140"/>
      <c r="AD38" s="138"/>
      <c r="AE38" s="138"/>
      <c r="AF38" s="141"/>
      <c r="AG38" s="141"/>
      <c r="AH38" s="141"/>
      <c r="AI38" s="141"/>
      <c r="AJ38" s="141"/>
      <c r="AK38" s="141"/>
      <c r="AL38" s="141"/>
      <c r="AM38" s="140"/>
    </row>
    <row r="39" spans="1:39" ht="12.75">
      <c r="A39" s="142"/>
      <c r="B39" s="7"/>
      <c r="C39" s="7"/>
      <c r="D39" s="7"/>
      <c r="E39" s="7"/>
      <c r="F39" s="7"/>
      <c r="G39" s="7"/>
      <c r="H39" s="7"/>
      <c r="I39" s="7"/>
      <c r="J39" s="7"/>
      <c r="K39" s="7"/>
      <c r="L39" s="145"/>
      <c r="M39" s="142"/>
      <c r="N39" s="206" t="s">
        <v>160</v>
      </c>
      <c r="O39" s="160"/>
      <c r="P39" s="160"/>
      <c r="Q39" s="160"/>
      <c r="R39" s="160"/>
      <c r="S39" s="160"/>
      <c r="T39" s="160"/>
      <c r="U39" s="160"/>
      <c r="V39" s="160"/>
      <c r="W39" s="160"/>
      <c r="X39" s="160"/>
      <c r="Y39" s="160"/>
      <c r="Z39" s="160"/>
      <c r="AA39" s="160"/>
      <c r="AB39" s="161"/>
      <c r="AC39" s="145"/>
      <c r="AD39" s="142"/>
      <c r="AE39" s="207"/>
      <c r="AF39" s="208"/>
      <c r="AG39" s="208"/>
      <c r="AH39" s="208"/>
      <c r="AI39" s="208"/>
      <c r="AJ39" s="208"/>
      <c r="AK39" s="208"/>
      <c r="AL39" s="208"/>
      <c r="AM39" s="145"/>
    </row>
    <row r="40" spans="1:39" ht="12.75">
      <c r="A40" s="142"/>
      <c r="B40" s="7"/>
      <c r="C40" s="7"/>
      <c r="D40" s="7"/>
      <c r="E40" s="7"/>
      <c r="F40" s="7"/>
      <c r="G40" s="7"/>
      <c r="H40" s="7"/>
      <c r="I40" s="7"/>
      <c r="J40" s="7"/>
      <c r="K40" s="7"/>
      <c r="L40" s="145"/>
      <c r="M40" s="142"/>
      <c r="N40" s="209" t="s">
        <v>161</v>
      </c>
      <c r="O40" s="7"/>
      <c r="P40" s="7"/>
      <c r="Q40" s="7"/>
      <c r="R40" s="7"/>
      <c r="S40" s="7"/>
      <c r="T40" s="7"/>
      <c r="U40" s="7"/>
      <c r="V40" s="7"/>
      <c r="W40" s="7"/>
      <c r="X40" s="7"/>
      <c r="Y40" s="7"/>
      <c r="Z40" s="7"/>
      <c r="AA40" s="7"/>
      <c r="AB40" s="7"/>
      <c r="AC40" s="145"/>
      <c r="AD40" s="142"/>
      <c r="AE40" s="201"/>
      <c r="AF40" s="202"/>
      <c r="AG40" s="202"/>
      <c r="AH40" s="202"/>
      <c r="AI40" s="202"/>
      <c r="AJ40" s="202"/>
      <c r="AK40" s="202"/>
      <c r="AL40" s="202"/>
      <c r="AM40" s="145"/>
    </row>
    <row r="41" spans="1:39" ht="12.75">
      <c r="A41" s="142"/>
      <c r="B41" s="7"/>
      <c r="C41" s="7"/>
      <c r="D41" s="7"/>
      <c r="E41" s="7"/>
      <c r="F41" s="7"/>
      <c r="G41" s="7"/>
      <c r="H41" s="7"/>
      <c r="I41" s="7"/>
      <c r="J41" s="7"/>
      <c r="K41" s="7"/>
      <c r="L41" s="145"/>
      <c r="M41" s="142"/>
      <c r="N41" s="209" t="s">
        <v>162</v>
      </c>
      <c r="O41" s="7"/>
      <c r="P41" s="7"/>
      <c r="Q41" s="7"/>
      <c r="R41" s="7"/>
      <c r="S41" s="7"/>
      <c r="T41" s="7"/>
      <c r="U41" s="7"/>
      <c r="V41" s="7"/>
      <c r="W41" s="7"/>
      <c r="X41" s="7"/>
      <c r="Y41" s="7"/>
      <c r="Z41" s="7"/>
      <c r="AA41" s="7"/>
      <c r="AB41" s="7"/>
      <c r="AC41" s="145"/>
      <c r="AD41" s="142"/>
      <c r="AE41" s="201"/>
      <c r="AF41" s="202"/>
      <c r="AG41" s="202"/>
      <c r="AH41" s="202"/>
      <c r="AI41" s="202"/>
      <c r="AJ41" s="202"/>
      <c r="AK41" s="202"/>
      <c r="AL41" s="202"/>
      <c r="AM41" s="145"/>
    </row>
    <row r="42" spans="1:39" ht="12.75">
      <c r="A42" s="142"/>
      <c r="B42" s="7"/>
      <c r="C42" s="7"/>
      <c r="D42" s="7"/>
      <c r="E42" s="7"/>
      <c r="F42" s="7"/>
      <c r="G42" s="7"/>
      <c r="H42" s="7"/>
      <c r="I42" s="7"/>
      <c r="J42" s="7"/>
      <c r="K42" s="7"/>
      <c r="L42" s="145"/>
      <c r="M42" s="142"/>
      <c r="N42" s="7"/>
      <c r="O42" s="7"/>
      <c r="P42" s="7"/>
      <c r="Q42" s="7"/>
      <c r="R42" s="7"/>
      <c r="S42" s="7"/>
      <c r="T42" s="7"/>
      <c r="U42" s="7"/>
      <c r="V42" s="7"/>
      <c r="W42" s="7"/>
      <c r="X42" s="7"/>
      <c r="Y42" s="7"/>
      <c r="Z42" s="7"/>
      <c r="AA42" s="7"/>
      <c r="AB42" s="7"/>
      <c r="AC42" s="145"/>
      <c r="AD42" s="142"/>
      <c r="AE42" s="201"/>
      <c r="AF42" s="202"/>
      <c r="AG42" s="202"/>
      <c r="AH42" s="202"/>
      <c r="AI42" s="202"/>
      <c r="AJ42" s="202"/>
      <c r="AK42" s="202"/>
      <c r="AL42" s="202"/>
      <c r="AM42" s="145"/>
    </row>
    <row r="43" spans="1:39" ht="12.75">
      <c r="A43" s="142"/>
      <c r="B43" s="7"/>
      <c r="C43" s="7"/>
      <c r="D43" s="7"/>
      <c r="E43" s="7"/>
      <c r="F43" s="7"/>
      <c r="G43" s="7"/>
      <c r="H43" s="7"/>
      <c r="I43" s="7"/>
      <c r="J43" s="7"/>
      <c r="K43" s="7"/>
      <c r="L43" s="145"/>
      <c r="M43" s="142"/>
      <c r="N43" s="210" t="s">
        <v>163</v>
      </c>
      <c r="O43" s="211"/>
      <c r="P43" s="211"/>
      <c r="Q43" s="211"/>
      <c r="R43" s="211"/>
      <c r="S43" s="211"/>
      <c r="T43" s="211"/>
      <c r="U43" s="212"/>
      <c r="V43" s="7"/>
      <c r="W43" s="213" t="s">
        <v>164</v>
      </c>
      <c r="X43" s="214"/>
      <c r="Y43" s="214"/>
      <c r="Z43" s="214"/>
      <c r="AA43" s="214"/>
      <c r="AB43" s="186"/>
      <c r="AC43" s="145"/>
      <c r="AD43" s="142"/>
      <c r="AE43" s="201"/>
      <c r="AF43" s="202"/>
      <c r="AG43" s="202"/>
      <c r="AH43" s="202"/>
      <c r="AI43" s="202"/>
      <c r="AJ43" s="202"/>
      <c r="AK43" s="202"/>
      <c r="AL43" s="202"/>
      <c r="AM43" s="145"/>
    </row>
    <row r="44" spans="1:39" ht="12.75">
      <c r="A44" s="142"/>
      <c r="B44" s="7"/>
      <c r="C44" s="7"/>
      <c r="D44" s="7"/>
      <c r="E44" s="7"/>
      <c r="F44" s="7"/>
      <c r="G44" s="7"/>
      <c r="H44" s="7"/>
      <c r="I44" s="7"/>
      <c r="J44" s="7"/>
      <c r="K44" s="7"/>
      <c r="L44" s="145"/>
      <c r="M44" s="142"/>
      <c r="N44" s="215" t="s">
        <v>165</v>
      </c>
      <c r="O44" s="216" t="s">
        <v>166</v>
      </c>
      <c r="P44" s="211"/>
      <c r="Q44" s="211"/>
      <c r="R44" s="211"/>
      <c r="S44" s="211"/>
      <c r="T44" s="211"/>
      <c r="U44" s="212"/>
      <c r="V44" s="7"/>
      <c r="W44" s="217" t="s">
        <v>167</v>
      </c>
      <c r="X44" s="218"/>
      <c r="Y44" s="218"/>
      <c r="Z44" s="218"/>
      <c r="AA44" s="218"/>
      <c r="AB44" s="219"/>
      <c r="AC44" s="145"/>
      <c r="AD44" s="142"/>
      <c r="AE44" s="201"/>
      <c r="AF44" s="202"/>
      <c r="AG44" s="202"/>
      <c r="AH44" s="202"/>
      <c r="AI44" s="202"/>
      <c r="AJ44" s="202"/>
      <c r="AK44" s="202"/>
      <c r="AL44" s="202"/>
      <c r="AM44" s="145"/>
    </row>
    <row r="45" spans="1:39" ht="12.75">
      <c r="A45" s="142"/>
      <c r="B45" s="7"/>
      <c r="C45" s="7"/>
      <c r="D45" s="7"/>
      <c r="E45" s="7"/>
      <c r="F45" s="7"/>
      <c r="G45" s="7"/>
      <c r="H45" s="7"/>
      <c r="I45" s="7"/>
      <c r="J45" s="7"/>
      <c r="K45" s="7"/>
      <c r="L45" s="145"/>
      <c r="M45" s="142"/>
      <c r="N45" s="220" t="s">
        <v>168</v>
      </c>
      <c r="O45" s="175">
        <v>4</v>
      </c>
      <c r="P45" s="175">
        <v>5</v>
      </c>
      <c r="Q45" s="175">
        <v>6</v>
      </c>
      <c r="R45" s="175">
        <v>7</v>
      </c>
      <c r="S45" s="175">
        <v>8</v>
      </c>
      <c r="T45" s="175">
        <v>9</v>
      </c>
      <c r="U45" s="175">
        <v>10</v>
      </c>
      <c r="V45" s="7"/>
      <c r="W45" s="142"/>
      <c r="X45" s="7"/>
      <c r="Y45" s="7"/>
      <c r="Z45" s="7"/>
      <c r="AA45" s="7"/>
      <c r="AB45" s="145"/>
      <c r="AC45" s="145"/>
      <c r="AD45" s="142"/>
      <c r="AE45" s="201"/>
      <c r="AF45" s="202"/>
      <c r="AG45" s="202"/>
      <c r="AH45" s="202"/>
      <c r="AI45" s="202"/>
      <c r="AJ45" s="202"/>
      <c r="AK45" s="202"/>
      <c r="AL45" s="202"/>
      <c r="AM45" s="145"/>
    </row>
    <row r="46" spans="1:39" ht="12.75">
      <c r="A46" s="142"/>
      <c r="B46" s="7"/>
      <c r="C46" s="7"/>
      <c r="D46" s="7"/>
      <c r="E46" s="7"/>
      <c r="F46" s="7"/>
      <c r="G46" s="7"/>
      <c r="H46" s="7"/>
      <c r="I46" s="7"/>
      <c r="J46" s="7"/>
      <c r="K46" s="7"/>
      <c r="L46" s="145"/>
      <c r="M46" s="142"/>
      <c r="N46" s="221" t="s">
        <v>169</v>
      </c>
      <c r="O46" s="175"/>
      <c r="P46" s="175"/>
      <c r="Q46" s="175"/>
      <c r="R46" s="175"/>
      <c r="S46" s="175"/>
      <c r="T46" s="175"/>
      <c r="U46" s="175"/>
      <c r="V46" s="7"/>
      <c r="W46" s="222" t="s">
        <v>170</v>
      </c>
      <c r="X46" s="7"/>
      <c r="Y46" s="7"/>
      <c r="Z46" s="7"/>
      <c r="AA46" s="7"/>
      <c r="AB46" s="145"/>
      <c r="AC46" s="145"/>
      <c r="AD46" s="142"/>
      <c r="AE46" s="201"/>
      <c r="AF46" s="202"/>
      <c r="AG46" s="202"/>
      <c r="AH46" s="202"/>
      <c r="AI46" s="202"/>
      <c r="AJ46" s="202"/>
      <c r="AK46" s="202"/>
      <c r="AL46" s="202"/>
      <c r="AM46" s="145"/>
    </row>
    <row r="47" spans="1:39" ht="13.5" thickBot="1">
      <c r="A47" s="142"/>
      <c r="B47" s="7"/>
      <c r="C47" s="7"/>
      <c r="D47" s="7"/>
      <c r="E47" s="7"/>
      <c r="F47" s="7"/>
      <c r="G47" s="7"/>
      <c r="H47" s="7"/>
      <c r="I47" s="7"/>
      <c r="J47" s="7"/>
      <c r="K47" s="7"/>
      <c r="L47" s="145"/>
      <c r="M47" s="142"/>
      <c r="N47" s="221" t="s">
        <v>171</v>
      </c>
      <c r="O47" s="223"/>
      <c r="P47" s="175"/>
      <c r="Q47" s="224" t="s">
        <v>172</v>
      </c>
      <c r="R47" s="224"/>
      <c r="S47" s="175"/>
      <c r="T47" s="175"/>
      <c r="U47" s="175"/>
      <c r="V47" s="7"/>
      <c r="W47" s="142"/>
      <c r="X47" s="225" t="s">
        <v>173</v>
      </c>
      <c r="Y47" s="7"/>
      <c r="Z47" s="7"/>
      <c r="AA47" s="7"/>
      <c r="AB47" s="145"/>
      <c r="AC47" s="145"/>
      <c r="AD47" s="142"/>
      <c r="AE47" s="201"/>
      <c r="AF47" s="202"/>
      <c r="AG47" s="202"/>
      <c r="AH47" s="202"/>
      <c r="AI47" s="202"/>
      <c r="AJ47" s="202"/>
      <c r="AK47" s="202"/>
      <c r="AL47" s="202"/>
      <c r="AM47" s="145"/>
    </row>
    <row r="48" spans="1:39" ht="13.5" thickBot="1">
      <c r="A48" s="142"/>
      <c r="B48" s="7"/>
      <c r="C48" s="7"/>
      <c r="D48" s="7"/>
      <c r="E48" s="7"/>
      <c r="F48" s="7"/>
      <c r="G48" s="7"/>
      <c r="H48" s="7"/>
      <c r="I48" s="7"/>
      <c r="J48" s="7"/>
      <c r="K48" s="7"/>
      <c r="L48" s="145"/>
      <c r="M48" s="142"/>
      <c r="N48" s="221" t="s">
        <v>174</v>
      </c>
      <c r="O48" s="226"/>
      <c r="P48" s="227"/>
      <c r="Q48" s="228" t="s">
        <v>175</v>
      </c>
      <c r="R48" s="229"/>
      <c r="S48" s="175"/>
      <c r="T48" s="175"/>
      <c r="U48" s="175"/>
      <c r="V48" s="7"/>
      <c r="W48" s="142"/>
      <c r="X48" s="225" t="s">
        <v>176</v>
      </c>
      <c r="Y48" s="7"/>
      <c r="Z48" s="7"/>
      <c r="AA48" s="7"/>
      <c r="AB48" s="145"/>
      <c r="AC48" s="145"/>
      <c r="AD48" s="142"/>
      <c r="AE48" s="201"/>
      <c r="AF48" s="202"/>
      <c r="AG48" s="202"/>
      <c r="AH48" s="202"/>
      <c r="AI48" s="202"/>
      <c r="AJ48" s="202"/>
      <c r="AK48" s="202"/>
      <c r="AL48" s="202"/>
      <c r="AM48" s="145"/>
    </row>
    <row r="49" spans="1:39" ht="13.5" thickBot="1">
      <c r="A49" s="142"/>
      <c r="B49" s="7"/>
      <c r="C49" s="7"/>
      <c r="D49" s="7"/>
      <c r="E49" s="7"/>
      <c r="F49" s="7"/>
      <c r="G49" s="7"/>
      <c r="H49" s="7"/>
      <c r="I49" s="7"/>
      <c r="J49" s="7"/>
      <c r="K49" s="7"/>
      <c r="L49" s="145"/>
      <c r="M49" s="142"/>
      <c r="N49" s="221" t="s">
        <v>177</v>
      </c>
      <c r="O49" s="226"/>
      <c r="P49" s="226"/>
      <c r="Q49" s="226"/>
      <c r="R49" s="227"/>
      <c r="S49" s="175"/>
      <c r="T49" s="175"/>
      <c r="U49" s="175"/>
      <c r="V49" s="7"/>
      <c r="W49" s="142"/>
      <c r="X49" s="7"/>
      <c r="Y49" s="7"/>
      <c r="Z49" s="7"/>
      <c r="AA49" s="7"/>
      <c r="AB49" s="145"/>
      <c r="AC49" s="145"/>
      <c r="AD49" s="142"/>
      <c r="AE49" s="201"/>
      <c r="AF49" s="202"/>
      <c r="AG49" s="202"/>
      <c r="AH49" s="202"/>
      <c r="AI49" s="202"/>
      <c r="AJ49" s="202"/>
      <c r="AK49" s="202"/>
      <c r="AL49" s="202"/>
      <c r="AM49" s="145"/>
    </row>
    <row r="50" spans="1:39" ht="13.5" thickBot="1">
      <c r="A50" s="142"/>
      <c r="B50" s="7"/>
      <c r="C50" s="7"/>
      <c r="D50" s="7"/>
      <c r="E50" s="7"/>
      <c r="F50" s="7"/>
      <c r="G50" s="7"/>
      <c r="H50" s="7"/>
      <c r="I50" s="7"/>
      <c r="J50" s="7"/>
      <c r="K50" s="7"/>
      <c r="L50" s="145"/>
      <c r="M50" s="142"/>
      <c r="N50" s="221" t="s">
        <v>178</v>
      </c>
      <c r="O50" s="230"/>
      <c r="P50" s="226"/>
      <c r="Q50" s="226"/>
      <c r="R50" s="226"/>
      <c r="S50" s="227"/>
      <c r="T50" s="175"/>
      <c r="U50" s="175"/>
      <c r="V50" s="7"/>
      <c r="W50" s="222" t="s">
        <v>179</v>
      </c>
      <c r="X50" s="7"/>
      <c r="Y50" s="7"/>
      <c r="Z50" s="7"/>
      <c r="AA50" s="7"/>
      <c r="AB50" s="145"/>
      <c r="AC50" s="145"/>
      <c r="AD50" s="142"/>
      <c r="AE50" s="201"/>
      <c r="AF50" s="202"/>
      <c r="AG50" s="202"/>
      <c r="AH50" s="202"/>
      <c r="AI50" s="202"/>
      <c r="AJ50" s="202"/>
      <c r="AK50" s="202"/>
      <c r="AL50" s="202"/>
      <c r="AM50" s="145"/>
    </row>
    <row r="51" spans="1:39" ht="13.5" thickBot="1">
      <c r="A51" s="142"/>
      <c r="B51" s="7"/>
      <c r="C51" s="7"/>
      <c r="D51" s="7"/>
      <c r="E51" s="7"/>
      <c r="F51" s="7"/>
      <c r="G51" s="7"/>
      <c r="H51" s="7"/>
      <c r="I51" s="7"/>
      <c r="J51" s="7"/>
      <c r="K51" s="7"/>
      <c r="L51" s="145"/>
      <c r="M51" s="142"/>
      <c r="N51" s="221" t="s">
        <v>180</v>
      </c>
      <c r="O51" s="231"/>
      <c r="P51" s="226"/>
      <c r="Q51" s="232" t="s">
        <v>181</v>
      </c>
      <c r="R51" s="233"/>
      <c r="S51" s="226"/>
      <c r="T51" s="227"/>
      <c r="U51" s="223"/>
      <c r="V51" s="7"/>
      <c r="W51" s="142"/>
      <c r="X51" s="225" t="s">
        <v>182</v>
      </c>
      <c r="Y51" s="7"/>
      <c r="Z51" s="7"/>
      <c r="AA51" s="7"/>
      <c r="AB51" s="145"/>
      <c r="AC51" s="145"/>
      <c r="AD51" s="142"/>
      <c r="AE51" s="201"/>
      <c r="AF51" s="202"/>
      <c r="AG51" s="202"/>
      <c r="AH51" s="202"/>
      <c r="AI51" s="202"/>
      <c r="AJ51" s="202"/>
      <c r="AK51" s="202"/>
      <c r="AL51" s="202"/>
      <c r="AM51" s="145"/>
    </row>
    <row r="52" spans="1:39" ht="13.5" thickBot="1">
      <c r="A52" s="142"/>
      <c r="B52" s="7"/>
      <c r="C52" s="7"/>
      <c r="D52" s="7"/>
      <c r="E52" s="7"/>
      <c r="F52" s="7"/>
      <c r="G52" s="7"/>
      <c r="H52" s="7"/>
      <c r="I52" s="7"/>
      <c r="J52" s="7"/>
      <c r="K52" s="7"/>
      <c r="L52" s="145"/>
      <c r="M52" s="142"/>
      <c r="N52" s="221" t="s">
        <v>183</v>
      </c>
      <c r="O52" s="234"/>
      <c r="P52" s="230"/>
      <c r="Q52" s="226"/>
      <c r="R52" s="235" t="s">
        <v>184</v>
      </c>
      <c r="S52" s="233"/>
      <c r="T52" s="226"/>
      <c r="U52" s="226"/>
      <c r="V52" s="7"/>
      <c r="W52" s="142"/>
      <c r="X52" s="225" t="s">
        <v>185</v>
      </c>
      <c r="Y52" s="7"/>
      <c r="Z52" s="7"/>
      <c r="AA52" s="7"/>
      <c r="AB52" s="145"/>
      <c r="AC52" s="145"/>
      <c r="AD52" s="142"/>
      <c r="AE52" s="201"/>
      <c r="AF52" s="202"/>
      <c r="AG52" s="202"/>
      <c r="AH52" s="202"/>
      <c r="AI52" s="202"/>
      <c r="AJ52" s="202"/>
      <c r="AK52" s="202"/>
      <c r="AL52" s="202"/>
      <c r="AM52" s="145"/>
    </row>
    <row r="53" spans="1:39" ht="12.75">
      <c r="A53" s="142"/>
      <c r="B53" s="7"/>
      <c r="C53" s="7"/>
      <c r="D53" s="7"/>
      <c r="E53" s="7"/>
      <c r="F53" s="7"/>
      <c r="G53" s="7"/>
      <c r="H53" s="7"/>
      <c r="I53" s="7"/>
      <c r="J53" s="7"/>
      <c r="K53" s="7"/>
      <c r="L53" s="145"/>
      <c r="M53" s="142"/>
      <c r="N53" s="221" t="s">
        <v>186</v>
      </c>
      <c r="O53" s="234"/>
      <c r="P53" s="234"/>
      <c r="Q53" s="230"/>
      <c r="R53" s="226"/>
      <c r="S53" s="235" t="s">
        <v>187</v>
      </c>
      <c r="T53" s="226"/>
      <c r="U53" s="226"/>
      <c r="V53" s="7"/>
      <c r="W53" s="201"/>
      <c r="X53" s="202"/>
      <c r="Y53" s="202"/>
      <c r="Z53" s="202"/>
      <c r="AA53" s="202"/>
      <c r="AB53" s="236"/>
      <c r="AC53" s="145"/>
      <c r="AD53" s="142"/>
      <c r="AE53" s="201"/>
      <c r="AF53" s="202"/>
      <c r="AG53" s="202"/>
      <c r="AH53" s="202"/>
      <c r="AI53" s="202"/>
      <c r="AJ53" s="202"/>
      <c r="AK53" s="202"/>
      <c r="AL53" s="202"/>
      <c r="AM53" s="145"/>
    </row>
    <row r="54" spans="1:39" ht="13.5" thickBot="1">
      <c r="A54" s="142"/>
      <c r="B54" s="7"/>
      <c r="C54" s="7"/>
      <c r="D54" s="7"/>
      <c r="E54" s="7"/>
      <c r="F54" s="7"/>
      <c r="G54" s="7"/>
      <c r="H54" s="7"/>
      <c r="I54" s="7"/>
      <c r="J54" s="7"/>
      <c r="K54" s="7"/>
      <c r="L54" s="145"/>
      <c r="M54" s="142"/>
      <c r="N54" s="221" t="s">
        <v>188</v>
      </c>
      <c r="O54" s="234"/>
      <c r="P54" s="234"/>
      <c r="Q54" s="237"/>
      <c r="R54" s="226"/>
      <c r="S54" s="226"/>
      <c r="T54" s="226"/>
      <c r="U54" s="226"/>
      <c r="V54" s="7"/>
      <c r="W54" s="7"/>
      <c r="X54" s="7"/>
      <c r="Y54" s="7"/>
      <c r="Z54" s="7"/>
      <c r="AA54" s="7"/>
      <c r="AB54" s="7"/>
      <c r="AC54" s="145"/>
      <c r="AD54" s="142"/>
      <c r="AE54" s="142"/>
      <c r="AF54" s="7"/>
      <c r="AG54" s="7"/>
      <c r="AH54" s="7"/>
      <c r="AI54" s="7"/>
      <c r="AJ54" s="7"/>
      <c r="AK54" s="7"/>
      <c r="AL54" s="7"/>
      <c r="AM54" s="145"/>
    </row>
    <row r="55" spans="1:39" ht="12.75">
      <c r="A55" s="142"/>
      <c r="B55" s="7"/>
      <c r="C55" s="7"/>
      <c r="D55" s="7"/>
      <c r="E55" s="7"/>
      <c r="F55" s="7"/>
      <c r="G55" s="7"/>
      <c r="H55" s="7"/>
      <c r="I55" s="7"/>
      <c r="J55" s="7"/>
      <c r="K55" s="7"/>
      <c r="L55" s="145"/>
      <c r="M55" s="142"/>
      <c r="N55" s="221" t="s">
        <v>189</v>
      </c>
      <c r="O55" s="234"/>
      <c r="P55" s="234"/>
      <c r="Q55" s="238"/>
      <c r="R55" s="230"/>
      <c r="S55" s="226"/>
      <c r="T55" s="226"/>
      <c r="U55" s="226"/>
      <c r="V55" s="7"/>
      <c r="W55" s="193" t="s">
        <v>190</v>
      </c>
      <c r="X55" s="7"/>
      <c r="Y55" s="7"/>
      <c r="Z55" s="7"/>
      <c r="AA55" s="7"/>
      <c r="AB55" s="7"/>
      <c r="AC55" s="145"/>
      <c r="AD55" s="7"/>
      <c r="AE55" s="201"/>
      <c r="AF55" s="202"/>
      <c r="AG55" s="202"/>
      <c r="AH55" s="202"/>
      <c r="AI55" s="202"/>
      <c r="AJ55" s="202"/>
      <c r="AK55" s="202"/>
      <c r="AL55" s="202"/>
      <c r="AM55" s="236"/>
    </row>
    <row r="56" spans="1:29" ht="13.5" thickBot="1">
      <c r="A56" s="142"/>
      <c r="B56" s="7"/>
      <c r="C56" s="7"/>
      <c r="D56" s="7"/>
      <c r="E56" s="7"/>
      <c r="F56" s="7"/>
      <c r="G56" s="7"/>
      <c r="H56" s="7"/>
      <c r="I56" s="7"/>
      <c r="J56" s="7"/>
      <c r="K56" s="7"/>
      <c r="L56" s="145"/>
      <c r="M56" s="142"/>
      <c r="N56" s="221" t="s">
        <v>191</v>
      </c>
      <c r="O56" s="234"/>
      <c r="P56" s="239" t="s">
        <v>192</v>
      </c>
      <c r="Q56" s="240"/>
      <c r="R56" s="241"/>
      <c r="S56" s="226"/>
      <c r="T56" s="226"/>
      <c r="U56" s="226"/>
      <c r="V56" s="7"/>
      <c r="W56" s="193" t="s">
        <v>193</v>
      </c>
      <c r="X56" s="7"/>
      <c r="Y56" s="7"/>
      <c r="Z56" s="7"/>
      <c r="AA56" s="7"/>
      <c r="AB56" s="7"/>
      <c r="AC56" s="145"/>
    </row>
    <row r="57" spans="1:29" ht="12.75">
      <c r="A57" s="142"/>
      <c r="B57" s="7"/>
      <c r="C57" s="7"/>
      <c r="D57" s="7"/>
      <c r="E57" s="7"/>
      <c r="F57" s="7"/>
      <c r="G57" s="7"/>
      <c r="H57" s="7"/>
      <c r="I57" s="7"/>
      <c r="J57" s="7"/>
      <c r="K57" s="7"/>
      <c r="L57" s="145"/>
      <c r="M57" s="142"/>
      <c r="N57" s="221" t="s">
        <v>194</v>
      </c>
      <c r="O57" s="234"/>
      <c r="P57" s="242" t="s">
        <v>195</v>
      </c>
      <c r="Q57" s="243"/>
      <c r="R57" s="244"/>
      <c r="S57" s="230"/>
      <c r="T57" s="226"/>
      <c r="U57" s="226"/>
      <c r="V57" s="7"/>
      <c r="W57" s="193" t="s">
        <v>196</v>
      </c>
      <c r="X57" s="7"/>
      <c r="Y57" s="7"/>
      <c r="Z57" s="7"/>
      <c r="AA57" s="7"/>
      <c r="AB57" s="7"/>
      <c r="AC57" s="145"/>
    </row>
    <row r="58" spans="1:29" ht="13.5" thickBot="1">
      <c r="A58" s="142"/>
      <c r="B58" s="7"/>
      <c r="C58" s="7"/>
      <c r="D58" s="7"/>
      <c r="E58" s="7"/>
      <c r="F58" s="7"/>
      <c r="G58" s="7"/>
      <c r="H58" s="7"/>
      <c r="I58" s="7"/>
      <c r="J58" s="7"/>
      <c r="K58" s="7"/>
      <c r="L58" s="145"/>
      <c r="M58" s="142"/>
      <c r="N58" s="221" t="s">
        <v>197</v>
      </c>
      <c r="O58" s="234"/>
      <c r="P58" s="234"/>
      <c r="Q58" s="234"/>
      <c r="R58" s="234"/>
      <c r="S58" s="245"/>
      <c r="T58" s="226"/>
      <c r="U58" s="226"/>
      <c r="V58" s="7"/>
      <c r="W58" s="193" t="s">
        <v>198</v>
      </c>
      <c r="X58" s="7"/>
      <c r="Y58" s="7"/>
      <c r="Z58" s="7"/>
      <c r="AA58" s="7"/>
      <c r="AB58" s="7"/>
      <c r="AC58" s="145"/>
    </row>
    <row r="59" spans="1:29" ht="12.75">
      <c r="A59" s="201"/>
      <c r="B59" s="246"/>
      <c r="C59" s="202"/>
      <c r="D59" s="202"/>
      <c r="E59" s="202"/>
      <c r="F59" s="202"/>
      <c r="G59" s="202"/>
      <c r="H59" s="202"/>
      <c r="I59" s="202"/>
      <c r="J59" s="202"/>
      <c r="K59" s="202"/>
      <c r="L59" s="236"/>
      <c r="M59" s="142"/>
      <c r="N59" s="221" t="s">
        <v>199</v>
      </c>
      <c r="O59" s="234"/>
      <c r="P59" s="234"/>
      <c r="Q59" s="234"/>
      <c r="R59" s="234"/>
      <c r="S59" s="234"/>
      <c r="T59" s="230"/>
      <c r="U59" s="226"/>
      <c r="V59" s="7"/>
      <c r="W59" s="193"/>
      <c r="X59" s="7"/>
      <c r="Y59" s="7"/>
      <c r="Z59" s="7"/>
      <c r="AA59" s="7"/>
      <c r="AB59" s="7"/>
      <c r="AC59" s="145"/>
    </row>
    <row r="60" spans="2:35" ht="12.75">
      <c r="B60" s="247"/>
      <c r="F60" s="110" t="s">
        <v>200</v>
      </c>
      <c r="L60" s="115"/>
      <c r="M60" s="7"/>
      <c r="N60" s="221" t="s">
        <v>201</v>
      </c>
      <c r="O60" s="248"/>
      <c r="P60" s="248"/>
      <c r="Q60" s="248"/>
      <c r="R60" s="248"/>
      <c r="S60" s="248"/>
      <c r="T60" s="249"/>
      <c r="U60" s="250"/>
      <c r="V60" s="246" t="s">
        <v>202</v>
      </c>
      <c r="W60" s="202"/>
      <c r="X60" s="202"/>
      <c r="Y60" s="202"/>
      <c r="Z60" s="202"/>
      <c r="AA60" s="202"/>
      <c r="AB60" s="202"/>
      <c r="AC60" s="236"/>
      <c r="AI60" s="110" t="s">
        <v>203</v>
      </c>
    </row>
    <row r="61" spans="11:14" ht="15.75">
      <c r="K61" s="137"/>
      <c r="L61" s="137"/>
      <c r="M61" s="139"/>
      <c r="N61" s="139"/>
    </row>
    <row r="62" spans="1:12" s="139" customFormat="1" ht="12.75">
      <c r="A62" s="1"/>
      <c r="B62" s="1"/>
      <c r="C62" s="1"/>
      <c r="D62" s="1"/>
      <c r="E62" s="1"/>
      <c r="F62" s="1"/>
      <c r="G62" s="1"/>
      <c r="H62" s="1"/>
      <c r="I62" s="1"/>
      <c r="J62" s="1"/>
      <c r="K62" s="1"/>
      <c r="L62"/>
    </row>
  </sheetData>
  <sheetProtection/>
  <printOptions/>
  <pageMargins left="0.5" right="0" top="0.5" bottom="0"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Environmental Quality</dc:creator>
  <cp:keywords/>
  <dc:description/>
  <cp:lastModifiedBy>Jodie Swanson</cp:lastModifiedBy>
  <cp:lastPrinted>2007-01-24T22:00:08Z</cp:lastPrinted>
  <dcterms:created xsi:type="dcterms:W3CDTF">1999-06-11T19:44:48Z</dcterms:created>
  <dcterms:modified xsi:type="dcterms:W3CDTF">2017-05-22T16:39:21Z</dcterms:modified>
  <cp:category/>
  <cp:version/>
  <cp:contentType/>
  <cp:contentStatus/>
</cp:coreProperties>
</file>